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18e8ad34c57e1bef/Desktop/"/>
    </mc:Choice>
  </mc:AlternateContent>
  <xr:revisionPtr revIDLastSave="31" documentId="8_{B62E8647-0CB7-4FEB-A54C-B1E7E47A669B}" xr6:coauthVersionLast="47" xr6:coauthVersionMax="47" xr10:uidLastSave="{8B575BB1-9231-458A-8C01-45062E17B232}"/>
  <bookViews>
    <workbookView xWindow="-108" yWindow="-108" windowWidth="23256" windowHeight="13896" activeTab="3" xr2:uid="{00000000-000D-0000-FFFF-FFFF00000000}"/>
  </bookViews>
  <sheets>
    <sheet name="Guide" sheetId="5" r:id="rId1"/>
    <sheet name="Costs" sheetId="3" r:id="rId2"/>
    <sheet name="Forecast" sheetId="1" r:id="rId3"/>
    <sheet name="Summary" sheetId="4" r:id="rId4"/>
    <sheet name="Output"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 l="1"/>
  <c r="H21" i="3"/>
  <c r="H34" i="3" s="1"/>
  <c r="D21" i="3"/>
  <c r="D34" i="3" s="1"/>
  <c r="V24" i="3"/>
  <c r="AK22" i="4" s="1"/>
  <c r="U24" i="3"/>
  <c r="AH22" i="4" s="1"/>
  <c r="T24" i="3"/>
  <c r="AE22" i="4" s="1"/>
  <c r="S24" i="3"/>
  <c r="AB22" i="4" s="1"/>
  <c r="R24" i="3"/>
  <c r="Y22" i="4" s="1"/>
  <c r="Q24" i="3"/>
  <c r="V22" i="4" s="1"/>
  <c r="P24" i="3"/>
  <c r="S22" i="4" s="1"/>
  <c r="O24" i="3"/>
  <c r="P22" i="4" s="1"/>
  <c r="N24" i="3"/>
  <c r="M22" i="4" s="1"/>
  <c r="M24" i="3"/>
  <c r="J22" i="4" s="1"/>
  <c r="L24" i="3"/>
  <c r="G22" i="4" s="1"/>
  <c r="K24" i="3"/>
  <c r="D22" i="4" s="1"/>
  <c r="V5" i="3"/>
  <c r="AM28" i="4" s="1"/>
  <c r="U5" i="3"/>
  <c r="AJ28" i="4" s="1"/>
  <c r="T5" i="3"/>
  <c r="AG28" i="4" s="1"/>
  <c r="S5" i="3"/>
  <c r="AD28" i="4" s="1"/>
  <c r="R5" i="3"/>
  <c r="AA28" i="4" s="1"/>
  <c r="Q5" i="3"/>
  <c r="X28" i="4" s="1"/>
  <c r="P5" i="3"/>
  <c r="U28" i="4" s="1"/>
  <c r="O5" i="3"/>
  <c r="R28" i="4" s="1"/>
  <c r="N5" i="3"/>
  <c r="O28" i="4" s="1"/>
  <c r="M5" i="3"/>
  <c r="L28" i="4" s="1"/>
  <c r="L5" i="3"/>
  <c r="I28" i="4" s="1"/>
  <c r="K5" i="3"/>
  <c r="F28" i="4" s="1"/>
  <c r="H5" i="3"/>
  <c r="D32" i="1" s="1"/>
  <c r="AL11" i="4" s="1"/>
  <c r="G5" i="3"/>
  <c r="D31" i="1" s="1"/>
  <c r="F5" i="3"/>
  <c r="D30" i="1" s="1"/>
  <c r="E5" i="3"/>
  <c r="D29" i="1" s="1"/>
  <c r="AL8" i="4" s="1"/>
  <c r="D5" i="3"/>
  <c r="D28" i="1" s="1"/>
  <c r="G21" i="3"/>
  <c r="G34" i="3" s="1"/>
  <c r="F21" i="3"/>
  <c r="F34" i="3" s="1"/>
  <c r="E21" i="3"/>
  <c r="E34" i="3" s="1"/>
  <c r="AK19" i="4"/>
  <c r="AH19" i="4"/>
  <c r="AE19" i="4"/>
  <c r="AB19" i="4"/>
  <c r="Y19" i="4"/>
  <c r="V19" i="4"/>
  <c r="S19" i="4"/>
  <c r="P19" i="4"/>
  <c r="M19" i="4"/>
  <c r="J19" i="4"/>
  <c r="G19" i="4"/>
  <c r="D19" i="4"/>
  <c r="AK18" i="4"/>
  <c r="AH18" i="4"/>
  <c r="AE18" i="4"/>
  <c r="AB18" i="4"/>
  <c r="Y18" i="4"/>
  <c r="V18" i="4"/>
  <c r="S18" i="4"/>
  <c r="P18" i="4"/>
  <c r="M18" i="4"/>
  <c r="J18" i="4"/>
  <c r="G18" i="4"/>
  <c r="D18" i="4"/>
  <c r="AK17" i="4"/>
  <c r="AH17" i="4"/>
  <c r="AE17" i="4"/>
  <c r="AB17" i="4"/>
  <c r="Y17" i="4"/>
  <c r="V17" i="4"/>
  <c r="S17" i="4"/>
  <c r="P17" i="4"/>
  <c r="M17" i="4"/>
  <c r="J17" i="4"/>
  <c r="G17" i="4"/>
  <c r="D17" i="4"/>
  <c r="AK16" i="4"/>
  <c r="AH16" i="4"/>
  <c r="AE16" i="4"/>
  <c r="AB16" i="4"/>
  <c r="Y16" i="4"/>
  <c r="V16" i="4"/>
  <c r="S16" i="4"/>
  <c r="P16" i="4"/>
  <c r="M16" i="4"/>
  <c r="J16" i="4"/>
  <c r="G16" i="4"/>
  <c r="D16" i="4"/>
  <c r="AK15" i="4"/>
  <c r="AH15" i="4"/>
  <c r="AE15" i="4"/>
  <c r="AB15" i="4"/>
  <c r="Y15" i="4"/>
  <c r="V15" i="4"/>
  <c r="S15" i="4"/>
  <c r="P15" i="4"/>
  <c r="M15" i="4"/>
  <c r="J15" i="4"/>
  <c r="G15" i="4"/>
  <c r="D15" i="4"/>
  <c r="AK8" i="4"/>
  <c r="AK9" i="4"/>
  <c r="AK10" i="4"/>
  <c r="AK11" i="4"/>
  <c r="AK7" i="4"/>
  <c r="AH8" i="4"/>
  <c r="AH9" i="4"/>
  <c r="AH10" i="4"/>
  <c r="AH11" i="4"/>
  <c r="AH7" i="4"/>
  <c r="AE8" i="4"/>
  <c r="AE9" i="4"/>
  <c r="AE10" i="4"/>
  <c r="AE11" i="4"/>
  <c r="AE7" i="4"/>
  <c r="AB8" i="4"/>
  <c r="AB9" i="4"/>
  <c r="AB10" i="4"/>
  <c r="AB11" i="4"/>
  <c r="AB7" i="4"/>
  <c r="Y8" i="4"/>
  <c r="Y9" i="4"/>
  <c r="Y10" i="4"/>
  <c r="Y11" i="4"/>
  <c r="Y7" i="4"/>
  <c r="V8" i="4"/>
  <c r="V9" i="4"/>
  <c r="V10" i="4"/>
  <c r="V11" i="4"/>
  <c r="V7" i="4"/>
  <c r="S8" i="4"/>
  <c r="S9" i="4"/>
  <c r="S10" i="4"/>
  <c r="S11" i="4"/>
  <c r="S7" i="4"/>
  <c r="P8" i="4"/>
  <c r="P9" i="4"/>
  <c r="P10" i="4"/>
  <c r="P11" i="4"/>
  <c r="P7" i="4"/>
  <c r="M8" i="4"/>
  <c r="M9" i="4"/>
  <c r="M10" i="4"/>
  <c r="M11" i="4"/>
  <c r="M7" i="4"/>
  <c r="J8" i="4"/>
  <c r="J9" i="4"/>
  <c r="J10" i="4"/>
  <c r="J11" i="4"/>
  <c r="J7" i="4"/>
  <c r="G8" i="4"/>
  <c r="G9" i="4"/>
  <c r="G10" i="4"/>
  <c r="G11" i="4"/>
  <c r="G7" i="4"/>
  <c r="D8" i="4"/>
  <c r="D9" i="4"/>
  <c r="D10" i="4"/>
  <c r="D11" i="4"/>
  <c r="D7" i="4"/>
  <c r="S25" i="4" l="1"/>
  <c r="AH25" i="4"/>
  <c r="G25" i="4"/>
  <c r="AE25" i="4"/>
  <c r="Y25" i="4"/>
  <c r="AK25" i="4"/>
  <c r="J25" i="4"/>
  <c r="M25" i="4"/>
  <c r="D25" i="4"/>
  <c r="P25" i="4"/>
  <c r="AB25" i="4"/>
  <c r="V25" i="4"/>
  <c r="AO22" i="4"/>
  <c r="AO11" i="4"/>
  <c r="AO9" i="4"/>
  <c r="AO16" i="4"/>
  <c r="AO18" i="4"/>
  <c r="AO10" i="4"/>
  <c r="AO8" i="4"/>
  <c r="AO15" i="4"/>
  <c r="AO17" i="4"/>
  <c r="AO19" i="4"/>
  <c r="AO7" i="4"/>
  <c r="AM8" i="4"/>
  <c r="AQ28" i="4"/>
  <c r="AM11" i="4"/>
  <c r="E11" i="4"/>
  <c r="F11" i="4" s="1"/>
  <c r="K11" i="4"/>
  <c r="L11" i="4" s="1"/>
  <c r="Q11" i="4"/>
  <c r="R11" i="4" s="1"/>
  <c r="W11" i="4"/>
  <c r="X11" i="4" s="1"/>
  <c r="AC11" i="4"/>
  <c r="AD11" i="4" s="1"/>
  <c r="AI11" i="4"/>
  <c r="AJ11" i="4" s="1"/>
  <c r="H11" i="4"/>
  <c r="I11" i="4" s="1"/>
  <c r="N11" i="4"/>
  <c r="O11" i="4" s="1"/>
  <c r="T11" i="4"/>
  <c r="U11" i="4" s="1"/>
  <c r="Z11" i="4"/>
  <c r="AA11" i="4" s="1"/>
  <c r="AF11" i="4"/>
  <c r="AG11" i="4" s="1"/>
  <c r="AL10" i="4"/>
  <c r="AI10" i="4"/>
  <c r="AJ10" i="4" s="1"/>
  <c r="AF10" i="4"/>
  <c r="AG10" i="4" s="1"/>
  <c r="AC10" i="4"/>
  <c r="AD10" i="4" s="1"/>
  <c r="Z10" i="4"/>
  <c r="AA10" i="4" s="1"/>
  <c r="W10" i="4"/>
  <c r="X10" i="4" s="1"/>
  <c r="T10" i="4"/>
  <c r="U10" i="4" s="1"/>
  <c r="Q10" i="4"/>
  <c r="R10" i="4" s="1"/>
  <c r="N10" i="4"/>
  <c r="O10" i="4" s="1"/>
  <c r="K10" i="4"/>
  <c r="L10" i="4" s="1"/>
  <c r="H10" i="4"/>
  <c r="I10" i="4" s="1"/>
  <c r="E10" i="4"/>
  <c r="F10" i="4" s="1"/>
  <c r="AL9" i="4"/>
  <c r="AF9" i="4"/>
  <c r="AG9" i="4" s="1"/>
  <c r="Z9" i="4"/>
  <c r="AA9" i="4" s="1"/>
  <c r="T9" i="4"/>
  <c r="U9" i="4" s="1"/>
  <c r="N9" i="4"/>
  <c r="O9" i="4" s="1"/>
  <c r="H9" i="4"/>
  <c r="I9" i="4" s="1"/>
  <c r="AI9" i="4"/>
  <c r="AJ9" i="4" s="1"/>
  <c r="AC9" i="4"/>
  <c r="AD9" i="4" s="1"/>
  <c r="W9" i="4"/>
  <c r="X9" i="4" s="1"/>
  <c r="Q9" i="4"/>
  <c r="R9" i="4" s="1"/>
  <c r="K9" i="4"/>
  <c r="L9" i="4" s="1"/>
  <c r="E9" i="4"/>
  <c r="F9" i="4" s="1"/>
  <c r="E8" i="4"/>
  <c r="F8" i="4" s="1"/>
  <c r="H8" i="4"/>
  <c r="I8" i="4" s="1"/>
  <c r="K8" i="4"/>
  <c r="L8" i="4" s="1"/>
  <c r="N8" i="4"/>
  <c r="O8" i="4" s="1"/>
  <c r="Q8" i="4"/>
  <c r="R8" i="4" s="1"/>
  <c r="T8" i="4"/>
  <c r="U8" i="4" s="1"/>
  <c r="W8" i="4"/>
  <c r="X8" i="4" s="1"/>
  <c r="Z8" i="4"/>
  <c r="AA8" i="4" s="1"/>
  <c r="AC8" i="4"/>
  <c r="AD8" i="4" s="1"/>
  <c r="AF8" i="4"/>
  <c r="AG8" i="4" s="1"/>
  <c r="AI8" i="4"/>
  <c r="AL7" i="4"/>
  <c r="AF7" i="4"/>
  <c r="Z7" i="4"/>
  <c r="T7" i="4"/>
  <c r="N7" i="4"/>
  <c r="H7" i="4"/>
  <c r="AI7" i="4"/>
  <c r="AC7" i="4"/>
  <c r="W7" i="4"/>
  <c r="Q7" i="4"/>
  <c r="K7" i="4"/>
  <c r="E7" i="4"/>
  <c r="D40" i="1"/>
  <c r="AI19" i="4" s="1"/>
  <c r="AJ19" i="4" s="1"/>
  <c r="D38" i="1"/>
  <c r="AL17" i="4" s="1"/>
  <c r="D37" i="1"/>
  <c r="D39" i="1"/>
  <c r="AL19" i="4"/>
  <c r="D36" i="1"/>
  <c r="AJ7" i="4" l="1"/>
  <c r="I7" i="4"/>
  <c r="AO25" i="4"/>
  <c r="O7" i="4"/>
  <c r="F7" i="4"/>
  <c r="U7" i="4"/>
  <c r="L7" i="4"/>
  <c r="AA7" i="4"/>
  <c r="R7" i="4"/>
  <c r="AG7" i="4"/>
  <c r="X7" i="4"/>
  <c r="AD7" i="4"/>
  <c r="N19" i="4"/>
  <c r="O19" i="4" s="1"/>
  <c r="Z19" i="4"/>
  <c r="AA19" i="4" s="1"/>
  <c r="H19" i="4"/>
  <c r="I19" i="4" s="1"/>
  <c r="T19" i="4"/>
  <c r="U19" i="4" s="1"/>
  <c r="AF19" i="4"/>
  <c r="AG19" i="4" s="1"/>
  <c r="AM17" i="4"/>
  <c r="AJ8" i="4"/>
  <c r="AP8" i="4"/>
  <c r="AM9" i="4"/>
  <c r="AP9" i="4"/>
  <c r="AQ9" i="4" s="1"/>
  <c r="AM10" i="4"/>
  <c r="AP10" i="4"/>
  <c r="AQ10" i="4" s="1"/>
  <c r="AP11" i="4"/>
  <c r="AQ11" i="4" s="1"/>
  <c r="Q17" i="4"/>
  <c r="R17" i="4" s="1"/>
  <c r="AM19" i="4"/>
  <c r="AM7" i="4"/>
  <c r="AP7" i="4"/>
  <c r="AQ7" i="4" s="1"/>
  <c r="E17" i="4"/>
  <c r="F17" i="4" s="1"/>
  <c r="AC17" i="4"/>
  <c r="AD17" i="4" s="1"/>
  <c r="E19" i="4"/>
  <c r="F19" i="4" s="1"/>
  <c r="K19" i="4"/>
  <c r="L19" i="4" s="1"/>
  <c r="Q19" i="4"/>
  <c r="R19" i="4" s="1"/>
  <c r="W19" i="4"/>
  <c r="X19" i="4" s="1"/>
  <c r="AC19" i="4"/>
  <c r="AD19" i="4" s="1"/>
  <c r="K17" i="4"/>
  <c r="L17" i="4" s="1"/>
  <c r="W17" i="4"/>
  <c r="X17" i="4" s="1"/>
  <c r="AI17" i="4"/>
  <c r="AJ17" i="4" s="1"/>
  <c r="H17" i="4"/>
  <c r="I17" i="4" s="1"/>
  <c r="N17" i="4"/>
  <c r="O17" i="4" s="1"/>
  <c r="T17" i="4"/>
  <c r="U17" i="4" s="1"/>
  <c r="Z17" i="4"/>
  <c r="AA17" i="4" s="1"/>
  <c r="AF17" i="4"/>
  <c r="AG17" i="4" s="1"/>
  <c r="AL18" i="4"/>
  <c r="AI18" i="4"/>
  <c r="AJ18" i="4" s="1"/>
  <c r="AF18" i="4"/>
  <c r="AG18" i="4" s="1"/>
  <c r="AC18" i="4"/>
  <c r="AD18" i="4" s="1"/>
  <c r="Z18" i="4"/>
  <c r="AA18" i="4" s="1"/>
  <c r="W18" i="4"/>
  <c r="X18" i="4" s="1"/>
  <c r="T18" i="4"/>
  <c r="U18" i="4" s="1"/>
  <c r="Q18" i="4"/>
  <c r="R18" i="4" s="1"/>
  <c r="N18" i="4"/>
  <c r="O18" i="4" s="1"/>
  <c r="K18" i="4"/>
  <c r="L18" i="4" s="1"/>
  <c r="H18" i="4"/>
  <c r="I18" i="4" s="1"/>
  <c r="E18" i="4"/>
  <c r="F18" i="4" s="1"/>
  <c r="AL16" i="4"/>
  <c r="AI16" i="4"/>
  <c r="AJ16" i="4" s="1"/>
  <c r="AF16" i="4"/>
  <c r="AG16" i="4" s="1"/>
  <c r="AC16" i="4"/>
  <c r="AD16" i="4" s="1"/>
  <c r="Z16" i="4"/>
  <c r="AA16" i="4" s="1"/>
  <c r="W16" i="4"/>
  <c r="X16" i="4" s="1"/>
  <c r="T16" i="4"/>
  <c r="U16" i="4" s="1"/>
  <c r="Q16" i="4"/>
  <c r="R16" i="4" s="1"/>
  <c r="N16" i="4"/>
  <c r="O16" i="4" s="1"/>
  <c r="K16" i="4"/>
  <c r="L16" i="4" s="1"/>
  <c r="H16" i="4"/>
  <c r="I16" i="4" s="1"/>
  <c r="E16" i="4"/>
  <c r="F16" i="4" s="1"/>
  <c r="AL15" i="4"/>
  <c r="AL25" i="4" s="1"/>
  <c r="AM25" i="4" s="1"/>
  <c r="AI15" i="4"/>
  <c r="AJ15" i="4" s="1"/>
  <c r="AF15" i="4"/>
  <c r="AG15" i="4" s="1"/>
  <c r="AC15" i="4"/>
  <c r="AD15" i="4" s="1"/>
  <c r="Z15" i="4"/>
  <c r="AA15" i="4" s="1"/>
  <c r="W15" i="4"/>
  <c r="X15" i="4" s="1"/>
  <c r="T15" i="4"/>
  <c r="U15" i="4" s="1"/>
  <c r="Q15" i="4"/>
  <c r="R15" i="4" s="1"/>
  <c r="N15" i="4"/>
  <c r="O15" i="4" s="1"/>
  <c r="K15" i="4"/>
  <c r="L15" i="4" s="1"/>
  <c r="H15" i="4"/>
  <c r="I15" i="4" s="1"/>
  <c r="E15" i="4"/>
  <c r="F15" i="4" s="1"/>
  <c r="AC25" i="4" l="1"/>
  <c r="AD25" i="4" s="1"/>
  <c r="AD31" i="4" s="1"/>
  <c r="Z25" i="4"/>
  <c r="AA25" i="4" s="1"/>
  <c r="AA31" i="4" s="1"/>
  <c r="N25" i="4"/>
  <c r="O25" i="4" s="1"/>
  <c r="O31" i="4" s="1"/>
  <c r="W25" i="4"/>
  <c r="X25" i="4" s="1"/>
  <c r="X31" i="4" s="1"/>
  <c r="K25" i="4"/>
  <c r="L25" i="4" s="1"/>
  <c r="L31" i="4" s="1"/>
  <c r="H25" i="4"/>
  <c r="I25" i="4" s="1"/>
  <c r="I31" i="4" s="1"/>
  <c r="AF25" i="4"/>
  <c r="AG25" i="4" s="1"/>
  <c r="AG31" i="4" s="1"/>
  <c r="T25" i="4"/>
  <c r="U25" i="4" s="1"/>
  <c r="U31" i="4" s="1"/>
  <c r="AI25" i="4"/>
  <c r="AJ25" i="4" s="1"/>
  <c r="AJ31" i="4" s="1"/>
  <c r="C6" i="2"/>
  <c r="Q25" i="4"/>
  <c r="R25" i="4" s="1"/>
  <c r="R31" i="4" s="1"/>
  <c r="E25" i="4"/>
  <c r="F25" i="4" s="1"/>
  <c r="F31" i="4" s="1"/>
  <c r="AM15" i="4"/>
  <c r="AP15" i="4"/>
  <c r="AQ15" i="4" s="1"/>
  <c r="AM16" i="4"/>
  <c r="AP16" i="4"/>
  <c r="AQ16" i="4" s="1"/>
  <c r="AM18" i="4"/>
  <c r="AP18" i="4"/>
  <c r="AQ18" i="4" s="1"/>
  <c r="AP19" i="4"/>
  <c r="AQ19" i="4" s="1"/>
  <c r="AQ8" i="4"/>
  <c r="AP17" i="4"/>
  <c r="AQ17" i="4" s="1"/>
  <c r="AM31" i="4"/>
  <c r="AQ31" i="4" l="1"/>
  <c r="AP25" i="4"/>
  <c r="AQ25" i="4" s="1"/>
  <c r="C7" i="2" l="1"/>
  <c r="C8" i="2" s="1"/>
  <c r="F8" i="2" s="1"/>
</calcChain>
</file>

<file path=xl/sharedStrings.xml><?xml version="1.0" encoding="utf-8"?>
<sst xmlns="http://schemas.openxmlformats.org/spreadsheetml/2006/main" count="386" uniqueCount="130">
  <si>
    <t>Month 1</t>
  </si>
  <si>
    <t>Month 2</t>
  </si>
  <si>
    <t>Month 3</t>
  </si>
  <si>
    <t>Month 4</t>
  </si>
  <si>
    <t>Month 5</t>
  </si>
  <si>
    <t>Month 6</t>
  </si>
  <si>
    <t>Month 7</t>
  </si>
  <si>
    <t>Month 8</t>
  </si>
  <si>
    <t>Month 9</t>
  </si>
  <si>
    <t>Month 10</t>
  </si>
  <si>
    <t>Month 11</t>
  </si>
  <si>
    <t>Month 12</t>
  </si>
  <si>
    <t>Year 1 Costs</t>
  </si>
  <si>
    <t>Year 2 Costs</t>
  </si>
  <si>
    <t>Year 3 Costs</t>
  </si>
  <si>
    <t>Year 1 Profit/Loss</t>
  </si>
  <si>
    <t>Year 2 Profit/Loss</t>
  </si>
  <si>
    <t>Year 3 Profit/Loss</t>
  </si>
  <si>
    <t>Product Name</t>
  </si>
  <si>
    <t>Price</t>
  </si>
  <si>
    <t>Sales</t>
  </si>
  <si>
    <t>Class 1</t>
  </si>
  <si>
    <t>Class 2</t>
  </si>
  <si>
    <t>Class 3</t>
  </si>
  <si>
    <t>Class 4</t>
  </si>
  <si>
    <t>Class 5</t>
  </si>
  <si>
    <t>Price %</t>
  </si>
  <si>
    <t>Production</t>
  </si>
  <si>
    <t>Cost</t>
  </si>
  <si>
    <t>Room hire</t>
  </si>
  <si>
    <t>Staff</t>
  </si>
  <si>
    <t>Costs</t>
  </si>
  <si>
    <t>Profit/Loss</t>
  </si>
  <si>
    <t>Summary</t>
  </si>
  <si>
    <t>Total</t>
  </si>
  <si>
    <t>Item</t>
  </si>
  <si>
    <t>Marketing</t>
  </si>
  <si>
    <t>Web Hosting</t>
  </si>
  <si>
    <t>Stationery</t>
  </si>
  <si>
    <t>Cost of Sales</t>
  </si>
  <si>
    <t>Output</t>
  </si>
  <si>
    <t>Gross Profit/Loss</t>
  </si>
  <si>
    <t>Net Profit/Loss</t>
  </si>
  <si>
    <t>Checksum</t>
  </si>
  <si>
    <t>Presentation idea</t>
  </si>
  <si>
    <t>Year 1 Revenue</t>
  </si>
  <si>
    <t>Year 2 Revenue</t>
  </si>
  <si>
    <t>Year 3 Revenue</t>
  </si>
  <si>
    <t>Other Income</t>
  </si>
  <si>
    <t>Bank Interest</t>
  </si>
  <si>
    <t>Funding</t>
  </si>
  <si>
    <t>This file is a basic template that can be used as the basis for a forecast</t>
  </si>
  <si>
    <t>The below are some instructions and points to note when completing the template. Please do not rely on it 100% as errors can be made in construction. If something doesn't look right then please question it.</t>
  </si>
  <si>
    <t>The Tabs</t>
  </si>
  <si>
    <t>General points</t>
  </si>
  <si>
    <t>In my version of Excel they are blue, but different versions of Excel often change the colours when you open a file</t>
  </si>
  <si>
    <t>This will be the main input tab</t>
  </si>
  <si>
    <t>We will enter our forecasted sales as well as our output/production</t>
  </si>
  <si>
    <t>The selling price and unit cost are taken from another tab and we will get to them later</t>
  </si>
  <si>
    <t>If we use month 1 as an example, we should note the following</t>
  </si>
  <si>
    <t>The percentage can be updated in each month, the current values are just a suggestion</t>
  </si>
  <si>
    <t>Same applies for Sales, enter the amount you believe you will sell</t>
  </si>
  <si>
    <t>Same applies to Output (or Production)</t>
  </si>
  <si>
    <t>The value of 100% means that we expect the good/service to cost us the full price e.g. assuming no introductory benefits from suppliers</t>
  </si>
  <si>
    <t>For classes, it suggests we will host 2 each month ( my assumption was that they could hold 30 people each)</t>
  </si>
  <si>
    <t xml:space="preserve">People can question those entries and have their own opinions of what may or not be correct, that's ok. </t>
  </si>
  <si>
    <t>There can be so many variables in forecasting and that's why we are unlikely to get it 100% correct so we just have to use the best guess and be able to back it up sound reasoning.</t>
  </si>
  <si>
    <t>Costs Tab</t>
  </si>
  <si>
    <t>Forecast Tab</t>
  </si>
  <si>
    <t>Everything does not have to be right first time, we can add items, delete items, adjust items</t>
  </si>
  <si>
    <t>And remember, Cost of Sales also includes the price of getting your raw materials to you, as well as getting them to your customers</t>
  </si>
  <si>
    <t>You may want to go to weekly or even daily depending on how detailed you want to get</t>
  </si>
  <si>
    <t>The reason being that this is where the one offs costs will go, such as Insurance, MOT for a vehicle</t>
  </si>
  <si>
    <t>Other Income is a section that will probably have the least items</t>
  </si>
  <si>
    <t>Businesses are in business to make money from their primary activities (Selling/Serving) and so other Income is few and far between</t>
  </si>
  <si>
    <t>However, this may be more populated by any enterprises setup as charities and hope to receive grant funding and donations as a source of income</t>
  </si>
  <si>
    <t>Summary Tab</t>
  </si>
  <si>
    <t>So, what does the summary tell us</t>
  </si>
  <si>
    <t>Or that's how our reputation spreads and so they are called "loss leaders"</t>
  </si>
  <si>
    <t>And so it actually begins, based on what we have input, we are now seeing what it looks like in financial terms</t>
  </si>
  <si>
    <t>It is a good test to see if you can back it up with a good reason</t>
  </si>
  <si>
    <t>Sometimes by explaining it to someone else means you get a chance to rethink it</t>
  </si>
  <si>
    <t>Output Tab</t>
  </si>
  <si>
    <t>Nothing more to add than the webinar, but please remember all the good advice around not including tables, it does have to be in a text format.</t>
  </si>
  <si>
    <t>If you want to do multiple years, for people new to Excel, might be best to save a new file down, for those with more experience, you can copy tabs and link to the output tab</t>
  </si>
  <si>
    <t>Cells you should enter information are shaded</t>
  </si>
  <si>
    <t>If we're already up and running we can use past sales as a guide, instead of using the whole of the last year and thinking it is going to repeat itself, maybe we can look at the last 3 months.</t>
  </si>
  <si>
    <t>Main purpose of this tab is to break out our costs into as much detail as possible so we can understand how they are made up but also to demonstrate to anyone who might review it, that we understand our business.</t>
  </si>
  <si>
    <t>This is good for decomposing the individual costs that might make up the product</t>
  </si>
  <si>
    <t>With Expenses (remembering they are different to Cost of Sales) I've tried to show that they are not linked to production and so phased them monthly</t>
  </si>
  <si>
    <t>It is in this category that you are likely to leave things out on the first attempt</t>
  </si>
  <si>
    <t>All good questions and all questions someone from outside the business might ask</t>
  </si>
  <si>
    <t>So, when you get to your summary, show it to people you trust to ask you honest questions, or show it to a kid who will just ask Why?, Why? Why?</t>
  </si>
  <si>
    <t>Cost %</t>
  </si>
  <si>
    <t>Costs should be entered as negative figures e.g. -50 for a cost of Fifty pounds</t>
  </si>
  <si>
    <t>Income should be entered as positive figures e.g. 10 for sale price of a good</t>
  </si>
  <si>
    <t>Cotton</t>
  </si>
  <si>
    <t>Silk</t>
  </si>
  <si>
    <t>Beads</t>
  </si>
  <si>
    <t>Lace</t>
  </si>
  <si>
    <t>Nylon</t>
  </si>
  <si>
    <t>Gold trim</t>
  </si>
  <si>
    <t>Materials</t>
  </si>
  <si>
    <t>Garment 1</t>
  </si>
  <si>
    <t>Garment 2</t>
  </si>
  <si>
    <t>Garment 3</t>
  </si>
  <si>
    <t>Garment 4</t>
  </si>
  <si>
    <t>Garment 5</t>
  </si>
  <si>
    <t>Dye</t>
  </si>
  <si>
    <t>For Garment 1 we have said there will be no Sales, for Garment 2 we will sell 4</t>
  </si>
  <si>
    <t>For all Garments, we are saying that we will charge 50% of the price in Month 1 to acknowledge that these may be new to the market and so we need to have some special offers to attract customers</t>
  </si>
  <si>
    <t>For Garments, a sale is one unit, for Classes it is one attendee</t>
  </si>
  <si>
    <t>For Garments it suggests we will make 50 of each per month</t>
  </si>
  <si>
    <t>You can update the Forecast how you want with the overriding principle being that you should be able to justify your entries.</t>
  </si>
  <si>
    <t>All sorts of factors will influence the entries - is the business seasonal, are customer habits changing - are people choosing the more sustainable garments now when we used to sell more single use, perhaps.</t>
  </si>
  <si>
    <t>I've tried to guess at various materials/accessories and the different mix for different garments</t>
  </si>
  <si>
    <t>For Classes I have also estimated costs for what we might need</t>
  </si>
  <si>
    <t>In real life, you may wait to see how many people had booked before buying materials if they are easy enough to source and so therefore keep cost under control</t>
  </si>
  <si>
    <t>Again, don't feel bad that you left something out, the forecast is a living document and so we expect to come back time and again and make amendments</t>
  </si>
  <si>
    <t>Average Cost</t>
  </si>
  <si>
    <t>I also assumed in my calculation that we bought 30 sets of materials for each class (remembering that was my capacity in my assumptions at the beginning)</t>
  </si>
  <si>
    <t>It tells us that the manufacture and sale of garments actually loses us money</t>
  </si>
  <si>
    <t>Now, a simple decision would be to no longer make garments and just focus on the classes</t>
  </si>
  <si>
    <t>However, it could be that people only sign up to the classes because they love the garments they buy in the shop</t>
  </si>
  <si>
    <t>Maybe we need to look at Product 4, do we need to increase the price, or look at an alternative supplier for the materials</t>
  </si>
  <si>
    <t>For class 2, do we need to revisit our sales, why do we think it is a less popular class than the rest, can we justify that to anyone on the outside questioning</t>
  </si>
  <si>
    <t xml:space="preserve">We can go back and add, delete, amend as previously mentioned, just as long as we can back it up with a justification. </t>
  </si>
  <si>
    <t>Do we really have to make 50 garments each month, do we want to start slower</t>
  </si>
  <si>
    <t>Revenue</t>
  </si>
  <si>
    <t>Operational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</si>
</sst>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0.00;[Red]\(#,##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8"/>
      <color theme="0"/>
      <name val="Calibri"/>
      <family val="2"/>
      <scheme val="minor"/>
    </font>
    <font>
      <sz val="24"/>
      <color theme="0"/>
      <name val="Calibri"/>
      <family val="2"/>
      <scheme val="minor"/>
    </font>
    <font>
      <b/>
      <sz val="16"/>
      <color theme="1"/>
      <name val="Calibri"/>
      <family val="2"/>
      <scheme val="minor"/>
    </font>
    <font>
      <sz val="11"/>
      <name val="Calibri"/>
      <family val="2"/>
      <scheme val="minor"/>
    </font>
    <font>
      <sz val="8"/>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s>
  <borders count="8">
    <border>
      <left/>
      <right/>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17" fontId="0" fillId="0" borderId="0" xfId="0" applyNumberFormat="1"/>
    <xf numFmtId="0" fontId="0" fillId="0" borderId="0" xfId="0" applyAlignment="1">
      <alignment horizontal="center"/>
    </xf>
    <xf numFmtId="0" fontId="4" fillId="2" borderId="0" xfId="0" applyFont="1" applyFill="1"/>
    <xf numFmtId="0" fontId="4" fillId="2" borderId="0" xfId="0" applyFont="1" applyFill="1" applyAlignment="1">
      <alignment horizontal="center"/>
    </xf>
    <xf numFmtId="164" fontId="0" fillId="0" borderId="0" xfId="1" applyNumberFormat="1" applyFont="1" applyAlignment="1">
      <alignment horizontal="center"/>
    </xf>
    <xf numFmtId="164" fontId="0" fillId="0" borderId="0" xfId="0" applyNumberFormat="1"/>
    <xf numFmtId="164" fontId="0" fillId="0" borderId="0" xfId="0" applyNumberFormat="1" applyAlignment="1">
      <alignment horizontal="center"/>
    </xf>
    <xf numFmtId="17" fontId="0" fillId="0" borderId="0" xfId="0" applyNumberFormat="1" applyAlignment="1">
      <alignment horizontal="center"/>
    </xf>
    <xf numFmtId="0" fontId="3" fillId="0" borderId="0" xfId="0" applyFont="1"/>
    <xf numFmtId="164" fontId="3" fillId="0" borderId="0" xfId="1" applyNumberFormat="1" applyFont="1" applyAlignment="1">
      <alignment horizontal="center"/>
    </xf>
    <xf numFmtId="164" fontId="0" fillId="0" borderId="1" xfId="1" applyNumberFormat="1" applyFont="1" applyBorder="1" applyAlignment="1">
      <alignment horizontal="center"/>
    </xf>
    <xf numFmtId="0" fontId="2" fillId="2" borderId="0" xfId="0" applyFont="1" applyFill="1" applyAlignment="1">
      <alignment horizontal="center"/>
    </xf>
    <xf numFmtId="165" fontId="0" fillId="3" borderId="0" xfId="1" applyNumberFormat="1" applyFont="1" applyFill="1" applyAlignment="1">
      <alignment horizontal="center"/>
    </xf>
    <xf numFmtId="0" fontId="0" fillId="3" borderId="0" xfId="0" applyFill="1"/>
    <xf numFmtId="164" fontId="0" fillId="3" borderId="0" xfId="1" applyNumberFormat="1" applyFont="1" applyFill="1" applyAlignment="1">
      <alignment horizontal="center"/>
    </xf>
    <xf numFmtId="9" fontId="0" fillId="3" borderId="0" xfId="2" applyFont="1" applyFill="1" applyAlignment="1">
      <alignment horizontal="center"/>
    </xf>
    <xf numFmtId="0" fontId="0" fillId="3" borderId="0" xfId="0" applyFill="1" applyAlignment="1">
      <alignment horizontal="center"/>
    </xf>
    <xf numFmtId="9" fontId="0" fillId="3" borderId="0" xfId="0" applyNumberFormat="1" applyFill="1" applyAlignment="1">
      <alignment horizontal="center"/>
    </xf>
    <xf numFmtId="164" fontId="0" fillId="3" borderId="0" xfId="1" applyNumberFormat="1" applyFont="1" applyFill="1" applyBorder="1" applyAlignment="1">
      <alignment horizontal="center"/>
    </xf>
    <xf numFmtId="164" fontId="3" fillId="3" borderId="0" xfId="1" applyNumberFormat="1" applyFont="1" applyFill="1" applyBorder="1" applyAlignment="1">
      <alignment horizontal="center"/>
    </xf>
    <xf numFmtId="0" fontId="7" fillId="0" borderId="0" xfId="0" applyFont="1"/>
    <xf numFmtId="0" fontId="0" fillId="4" borderId="0" xfId="0" applyFill="1"/>
    <xf numFmtId="164" fontId="0" fillId="4" borderId="0" xfId="1" applyNumberFormat="1" applyFont="1" applyFill="1" applyAlignment="1">
      <alignment horizontal="center"/>
    </xf>
    <xf numFmtId="164" fontId="0" fillId="0" borderId="0" xfId="1" applyNumberFormat="1" applyFont="1" applyFill="1" applyAlignment="1">
      <alignment horizontal="center"/>
    </xf>
    <xf numFmtId="0" fontId="0" fillId="0" borderId="0" xfId="0" applyAlignment="1">
      <alignment wrapText="1"/>
    </xf>
    <xf numFmtId="0" fontId="8" fillId="0" borderId="0" xfId="0" applyFont="1"/>
    <xf numFmtId="0" fontId="0" fillId="0" borderId="0" xfId="0" applyAlignment="1">
      <alignment vertical="center"/>
    </xf>
    <xf numFmtId="0" fontId="0" fillId="0" borderId="0" xfId="0" applyAlignment="1">
      <alignment vertical="center" wrapText="1"/>
    </xf>
    <xf numFmtId="164" fontId="3" fillId="4" borderId="0" xfId="1" applyNumberFormat="1" applyFont="1" applyFill="1" applyAlignment="1">
      <alignment horizontal="center"/>
    </xf>
    <xf numFmtId="164" fontId="0" fillId="4" borderId="0" xfId="1" applyNumberFormat="1" applyFont="1" applyFill="1" applyBorder="1" applyAlignment="1">
      <alignment horizontal="center"/>
    </xf>
    <xf numFmtId="0" fontId="3" fillId="4" borderId="0" xfId="0" applyFont="1" applyFill="1"/>
    <xf numFmtId="164" fontId="0" fillId="4" borderId="0" xfId="0" applyNumberFormat="1" applyFill="1" applyAlignment="1">
      <alignment horizontal="center"/>
    </xf>
    <xf numFmtId="164" fontId="0" fillId="5" borderId="0" xfId="1" applyNumberFormat="1" applyFont="1" applyFill="1" applyAlignment="1">
      <alignment horizontal="center"/>
    </xf>
    <xf numFmtId="0" fontId="0" fillId="5" borderId="0" xfId="0" applyFill="1"/>
    <xf numFmtId="164" fontId="3" fillId="5" borderId="0" xfId="1" applyNumberFormat="1" applyFont="1" applyFill="1" applyAlignment="1">
      <alignment horizontal="center"/>
    </xf>
    <xf numFmtId="164" fontId="0" fillId="5" borderId="0" xfId="0" applyNumberFormat="1" applyFill="1" applyAlignment="1">
      <alignment horizontal="center"/>
    </xf>
    <xf numFmtId="165" fontId="3" fillId="4" borderId="0" xfId="1" applyNumberFormat="1" applyFont="1" applyFill="1" applyBorder="1" applyAlignment="1">
      <alignment horizontal="center"/>
    </xf>
    <xf numFmtId="165" fontId="0" fillId="4" borderId="0" xfId="1" applyNumberFormat="1" applyFont="1" applyFill="1" applyBorder="1" applyAlignment="1">
      <alignment horizontal="center"/>
    </xf>
    <xf numFmtId="9" fontId="0" fillId="0" borderId="0" xfId="0" applyNumberFormat="1" applyAlignment="1">
      <alignment horizontal="center"/>
    </xf>
    <xf numFmtId="0" fontId="3" fillId="0" borderId="0" xfId="0" applyFont="1" applyAlignment="1">
      <alignment wrapText="1"/>
    </xf>
    <xf numFmtId="0" fontId="4" fillId="6" borderId="0" xfId="0" applyFont="1" applyFill="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9" fontId="0" fillId="3" borderId="4" xfId="2" applyFont="1" applyFill="1" applyBorder="1" applyAlignment="1">
      <alignment horizontal="center"/>
    </xf>
    <xf numFmtId="0" fontId="0" fillId="3"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9" fontId="0" fillId="3" borderId="6" xfId="2" applyFont="1" applyFill="1" applyBorder="1" applyAlignment="1">
      <alignment horizontal="center"/>
    </xf>
    <xf numFmtId="0" fontId="0" fillId="3" borderId="7" xfId="0" applyFill="1" applyBorder="1" applyAlignment="1">
      <alignment horizontal="center"/>
    </xf>
    <xf numFmtId="9" fontId="0" fillId="3" borderId="4" xfId="0" applyNumberFormat="1" applyFill="1" applyBorder="1" applyAlignment="1">
      <alignment horizontal="center"/>
    </xf>
    <xf numFmtId="9" fontId="0" fillId="3" borderId="6" xfId="0" applyNumberFormat="1" applyFill="1" applyBorder="1" applyAlignment="1">
      <alignment horizontal="center"/>
    </xf>
    <xf numFmtId="0" fontId="5" fillId="2" borderId="0" xfId="0" applyFont="1" applyFill="1" applyAlignment="1">
      <alignment horizontal="center"/>
    </xf>
    <xf numFmtId="0" fontId="4" fillId="2" borderId="0" xfId="0" applyFont="1" applyFill="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6" fillId="2" borderId="0" xfId="0" applyFont="1" applyFill="1" applyAlignment="1">
      <alignment horizontal="center" vertical="center" textRotation="90"/>
    </xf>
    <xf numFmtId="0" fontId="4" fillId="6" borderId="0" xfId="0" applyFont="1" applyFill="1" applyAlignment="1">
      <alignment horizontal="center"/>
    </xf>
    <xf numFmtId="0" fontId="2" fillId="2"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6</xdr:col>
      <xdr:colOff>47625</xdr:colOff>
      <xdr:row>92</xdr:row>
      <xdr:rowOff>114300</xdr:rowOff>
    </xdr:to>
    <xdr:pic>
      <xdr:nvPicPr>
        <xdr:cNvPr id="14" name="Picture 13">
          <a:extLst>
            <a:ext uri="{FF2B5EF4-FFF2-40B4-BE49-F238E27FC236}">
              <a16:creationId xmlns:a16="http://schemas.microsoft.com/office/drawing/2014/main" id="{720A0611-2F0B-4644-AA55-9160A943E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211800"/>
          <a:ext cx="3095625"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6</xdr:col>
      <xdr:colOff>47625</xdr:colOff>
      <xdr:row>104</xdr:row>
      <xdr:rowOff>114300</xdr:rowOff>
    </xdr:to>
    <xdr:pic>
      <xdr:nvPicPr>
        <xdr:cNvPr id="16" name="Picture 15">
          <a:extLst>
            <a:ext uri="{FF2B5EF4-FFF2-40B4-BE49-F238E27FC236}">
              <a16:creationId xmlns:a16="http://schemas.microsoft.com/office/drawing/2014/main" id="{4CCDDFC6-09E2-4FF4-89D0-FD5237050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59800"/>
          <a:ext cx="30956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8</xdr:col>
      <xdr:colOff>466725</xdr:colOff>
      <xdr:row>77</xdr:row>
      <xdr:rowOff>114300</xdr:rowOff>
    </xdr:to>
    <xdr:pic>
      <xdr:nvPicPr>
        <xdr:cNvPr id="21" name="Picture 20">
          <a:extLst>
            <a:ext uri="{FF2B5EF4-FFF2-40B4-BE49-F238E27FC236}">
              <a16:creationId xmlns:a16="http://schemas.microsoft.com/office/drawing/2014/main" id="{2CF3E90D-4FA7-453A-A6F9-092082271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4401800"/>
          <a:ext cx="4733925"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xdr:row>
      <xdr:rowOff>0</xdr:rowOff>
    </xdr:from>
    <xdr:to>
      <xdr:col>7</xdr:col>
      <xdr:colOff>57150</xdr:colOff>
      <xdr:row>35</xdr:row>
      <xdr:rowOff>9525</xdr:rowOff>
    </xdr:to>
    <xdr:pic>
      <xdr:nvPicPr>
        <xdr:cNvPr id="25" name="Picture 24">
          <a:extLst>
            <a:ext uri="{FF2B5EF4-FFF2-40B4-BE49-F238E27FC236}">
              <a16:creationId xmlns:a16="http://schemas.microsoft.com/office/drawing/2014/main" id="{191E7621-A26A-4822-9624-FED3E28E35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5372100"/>
          <a:ext cx="3705225" cy="2867025"/>
        </a:xfrm>
        <a:prstGeom prst="rect">
          <a:avLst/>
        </a:prstGeom>
        <a:solidFill>
          <a:schemeClr val="bg1"/>
        </a:solidFill>
      </xdr:spPr>
    </xdr:pic>
    <xdr:clientData/>
  </xdr:twoCellAnchor>
  <xdr:twoCellAnchor editAs="oneCell">
    <xdr:from>
      <xdr:col>1</xdr:col>
      <xdr:colOff>0</xdr:colOff>
      <xdr:row>38</xdr:row>
      <xdr:rowOff>0</xdr:rowOff>
    </xdr:from>
    <xdr:to>
      <xdr:col>7</xdr:col>
      <xdr:colOff>47625</xdr:colOff>
      <xdr:row>51</xdr:row>
      <xdr:rowOff>9525</xdr:rowOff>
    </xdr:to>
    <xdr:pic>
      <xdr:nvPicPr>
        <xdr:cNvPr id="27" name="Picture 26">
          <a:extLst>
            <a:ext uri="{FF2B5EF4-FFF2-40B4-BE49-F238E27FC236}">
              <a16:creationId xmlns:a16="http://schemas.microsoft.com/office/drawing/2014/main" id="{B1061920-29C3-4710-9CE1-3F35EE65D3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8801100"/>
          <a:ext cx="3705225" cy="2867025"/>
        </a:xfrm>
        <a:prstGeom prst="rect">
          <a:avLst/>
        </a:prstGeom>
        <a:solidFill>
          <a:schemeClr val="bg1"/>
        </a:solidFill>
      </xdr:spPr>
    </xdr:pic>
    <xdr:clientData/>
  </xdr:twoCellAnchor>
  <xdr:twoCellAnchor editAs="oneCell">
    <xdr:from>
      <xdr:col>1</xdr:col>
      <xdr:colOff>9525</xdr:colOff>
      <xdr:row>78</xdr:row>
      <xdr:rowOff>123825</xdr:rowOff>
    </xdr:from>
    <xdr:to>
      <xdr:col>8</xdr:col>
      <xdr:colOff>476250</xdr:colOff>
      <xdr:row>83</xdr:row>
      <xdr:rowOff>47625</xdr:rowOff>
    </xdr:to>
    <xdr:pic>
      <xdr:nvPicPr>
        <xdr:cNvPr id="28" name="Picture 27">
          <a:extLst>
            <a:ext uri="{FF2B5EF4-FFF2-40B4-BE49-F238E27FC236}">
              <a16:creationId xmlns:a16="http://schemas.microsoft.com/office/drawing/2014/main" id="{234F08E9-4F3C-49CF-9507-2AD3D3BFA8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9125" y="17192625"/>
          <a:ext cx="47339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6</xdr:col>
      <xdr:colOff>333375</xdr:colOff>
      <xdr:row>127</xdr:row>
      <xdr:rowOff>9525</xdr:rowOff>
    </xdr:to>
    <xdr:pic>
      <xdr:nvPicPr>
        <xdr:cNvPr id="29" name="Picture 28">
          <a:extLst>
            <a:ext uri="{FF2B5EF4-FFF2-40B4-BE49-F238E27FC236}">
              <a16:creationId xmlns:a16="http://schemas.microsoft.com/office/drawing/2014/main" id="{E1C6F56A-141B-4C24-A0F4-644C61DC423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25717500"/>
          <a:ext cx="33813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1702417</xdr:colOff>
      <xdr:row>3</xdr:row>
      <xdr:rowOff>69273</xdr:rowOff>
    </xdr:to>
    <xdr:pic>
      <xdr:nvPicPr>
        <xdr:cNvPr id="4" name="Picture 3">
          <a:extLst>
            <a:ext uri="{FF2B5EF4-FFF2-40B4-BE49-F238E27FC236}">
              <a16:creationId xmlns:a16="http://schemas.microsoft.com/office/drawing/2014/main" id="{BEEADE8F-3C42-662D-3178-FAFD6176F4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2417" cy="727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0</xdr:col>
      <xdr:colOff>1546738</xdr:colOff>
      <xdr:row>3</xdr:row>
      <xdr:rowOff>120934</xdr:rowOff>
    </xdr:to>
    <xdr:pic>
      <xdr:nvPicPr>
        <xdr:cNvPr id="4" name="Picture 3" descr="A picture containing text&#10;&#10;Description automatically generated">
          <a:extLst>
            <a:ext uri="{FF2B5EF4-FFF2-40B4-BE49-F238E27FC236}">
              <a16:creationId xmlns:a16="http://schemas.microsoft.com/office/drawing/2014/main" id="{A226D8AE-B6AD-400C-A810-554DA0753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04775"/>
          <a:ext cx="1365763" cy="587659"/>
        </a:xfrm>
        <a:prstGeom prst="rect">
          <a:avLst/>
        </a:prstGeom>
        <a:solidFill>
          <a:schemeClr val="tx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D368-FBC8-4AB5-BFDB-808078EDD18D}">
  <sheetPr>
    <tabColor rgb="FF00B050"/>
  </sheetPr>
  <dimension ref="B2:J136"/>
  <sheetViews>
    <sheetView topLeftCell="A16" workbookViewId="0"/>
  </sheetViews>
  <sheetFormatPr defaultRowHeight="14.4" x14ac:dyDescent="0.3"/>
  <cols>
    <col min="9" max="9" width="11.109375" customWidth="1"/>
    <col min="10" max="10" width="70" bestFit="1" customWidth="1"/>
  </cols>
  <sheetData>
    <row r="2" spans="2:2" ht="21" x14ac:dyDescent="0.4">
      <c r="B2" s="21" t="s">
        <v>54</v>
      </c>
    </row>
    <row r="4" spans="2:2" x14ac:dyDescent="0.3">
      <c r="B4" t="s">
        <v>51</v>
      </c>
    </row>
    <row r="6" spans="2:2" x14ac:dyDescent="0.3">
      <c r="B6" t="s">
        <v>52</v>
      </c>
    </row>
    <row r="9" spans="2:2" x14ac:dyDescent="0.3">
      <c r="B9" t="s">
        <v>85</v>
      </c>
    </row>
    <row r="10" spans="2:2" x14ac:dyDescent="0.3">
      <c r="B10" t="s">
        <v>55</v>
      </c>
    </row>
    <row r="11" spans="2:2" x14ac:dyDescent="0.3">
      <c r="B11" t="s">
        <v>94</v>
      </c>
    </row>
    <row r="12" spans="2:2" x14ac:dyDescent="0.3">
      <c r="B12" t="s">
        <v>95</v>
      </c>
    </row>
    <row r="14" spans="2:2" x14ac:dyDescent="0.3">
      <c r="B14" t="s">
        <v>69</v>
      </c>
    </row>
    <row r="16" spans="2:2" ht="21" x14ac:dyDescent="0.4">
      <c r="B16" s="21" t="s">
        <v>53</v>
      </c>
    </row>
    <row r="18" spans="2:10" ht="21" x14ac:dyDescent="0.4">
      <c r="B18" s="21" t="s">
        <v>68</v>
      </c>
    </row>
    <row r="20" spans="2:10" x14ac:dyDescent="0.3">
      <c r="B20" t="s">
        <v>56</v>
      </c>
    </row>
    <row r="21" spans="2:10" x14ac:dyDescent="0.3">
      <c r="B21" t="s">
        <v>57</v>
      </c>
    </row>
    <row r="22" spans="2:10" x14ac:dyDescent="0.3">
      <c r="B22" s="26" t="s">
        <v>58</v>
      </c>
    </row>
    <row r="24" spans="2:10" x14ac:dyDescent="0.3">
      <c r="J24" s="27" t="s">
        <v>59</v>
      </c>
    </row>
    <row r="25" spans="2:10" x14ac:dyDescent="0.3">
      <c r="J25" s="27" t="s">
        <v>109</v>
      </c>
    </row>
    <row r="26" spans="2:10" ht="43.2" x14ac:dyDescent="0.3">
      <c r="J26" s="28" t="s">
        <v>110</v>
      </c>
    </row>
    <row r="27" spans="2:10" ht="28.8" x14ac:dyDescent="0.3">
      <c r="J27" s="28" t="s">
        <v>60</v>
      </c>
    </row>
    <row r="28" spans="2:10" x14ac:dyDescent="0.3">
      <c r="J28" s="27" t="s">
        <v>61</v>
      </c>
    </row>
    <row r="29" spans="2:10" x14ac:dyDescent="0.3">
      <c r="J29" s="27" t="s">
        <v>111</v>
      </c>
    </row>
    <row r="30" spans="2:10" x14ac:dyDescent="0.3">
      <c r="J30" s="27"/>
    </row>
    <row r="31" spans="2:10" x14ac:dyDescent="0.3">
      <c r="J31" s="27"/>
    </row>
    <row r="32" spans="2:10" x14ac:dyDescent="0.3">
      <c r="J32" s="27"/>
    </row>
    <row r="33" spans="10:10" x14ac:dyDescent="0.3">
      <c r="J33" s="27"/>
    </row>
    <row r="34" spans="10:10" x14ac:dyDescent="0.3">
      <c r="J34" s="27"/>
    </row>
    <row r="35" spans="10:10" x14ac:dyDescent="0.3">
      <c r="J35" s="27"/>
    </row>
    <row r="36" spans="10:10" x14ac:dyDescent="0.3">
      <c r="J36" s="27"/>
    </row>
    <row r="37" spans="10:10" x14ac:dyDescent="0.3">
      <c r="J37" s="27"/>
    </row>
    <row r="38" spans="10:10" x14ac:dyDescent="0.3">
      <c r="J38" s="27"/>
    </row>
    <row r="39" spans="10:10" x14ac:dyDescent="0.3">
      <c r="J39" s="27"/>
    </row>
    <row r="40" spans="10:10" x14ac:dyDescent="0.3">
      <c r="J40" s="27" t="s">
        <v>62</v>
      </c>
    </row>
    <row r="41" spans="10:10" ht="28.8" x14ac:dyDescent="0.3">
      <c r="J41" s="28" t="s">
        <v>63</v>
      </c>
    </row>
    <row r="42" spans="10:10" x14ac:dyDescent="0.3">
      <c r="J42" s="27" t="s">
        <v>112</v>
      </c>
    </row>
    <row r="43" spans="10:10" ht="28.8" x14ac:dyDescent="0.3">
      <c r="J43" s="28" t="s">
        <v>64</v>
      </c>
    </row>
    <row r="54" spans="2:2" x14ac:dyDescent="0.3">
      <c r="B54" t="s">
        <v>113</v>
      </c>
    </row>
    <row r="55" spans="2:2" x14ac:dyDescent="0.3">
      <c r="B55" t="s">
        <v>65</v>
      </c>
    </row>
    <row r="56" spans="2:2" x14ac:dyDescent="0.3">
      <c r="B56" t="s">
        <v>86</v>
      </c>
    </row>
    <row r="57" spans="2:2" x14ac:dyDescent="0.3">
      <c r="B57" t="s">
        <v>114</v>
      </c>
    </row>
    <row r="58" spans="2:2" x14ac:dyDescent="0.3">
      <c r="B58" t="s">
        <v>66</v>
      </c>
    </row>
    <row r="61" spans="2:2" ht="21" x14ac:dyDescent="0.4">
      <c r="B61" s="21" t="s">
        <v>67</v>
      </c>
    </row>
    <row r="63" spans="2:2" x14ac:dyDescent="0.3">
      <c r="B63" t="s">
        <v>87</v>
      </c>
    </row>
    <row r="66" spans="10:10" x14ac:dyDescent="0.3">
      <c r="J66" t="s">
        <v>115</v>
      </c>
    </row>
    <row r="67" spans="10:10" x14ac:dyDescent="0.3">
      <c r="J67" t="s">
        <v>88</v>
      </c>
    </row>
    <row r="68" spans="10:10" ht="28.8" x14ac:dyDescent="0.3">
      <c r="J68" s="25" t="s">
        <v>70</v>
      </c>
    </row>
    <row r="80" spans="10:10" x14ac:dyDescent="0.3">
      <c r="J80" t="s">
        <v>116</v>
      </c>
    </row>
    <row r="81" spans="10:10" x14ac:dyDescent="0.3">
      <c r="J81" s="25"/>
    </row>
    <row r="82" spans="10:10" ht="28.8" x14ac:dyDescent="0.3">
      <c r="J82" s="25" t="s">
        <v>120</v>
      </c>
    </row>
    <row r="83" spans="10:10" ht="43.2" x14ac:dyDescent="0.3">
      <c r="J83" s="25" t="s">
        <v>117</v>
      </c>
    </row>
    <row r="87" spans="10:10" ht="28.8" x14ac:dyDescent="0.3">
      <c r="J87" s="28" t="s">
        <v>89</v>
      </c>
    </row>
    <row r="88" spans="10:10" ht="28.8" x14ac:dyDescent="0.3">
      <c r="J88" s="28" t="s">
        <v>71</v>
      </c>
    </row>
    <row r="89" spans="10:10" x14ac:dyDescent="0.3">
      <c r="J89" s="28" t="s">
        <v>90</v>
      </c>
    </row>
    <row r="90" spans="10:10" ht="28.8" x14ac:dyDescent="0.3">
      <c r="J90" s="28" t="s">
        <v>72</v>
      </c>
    </row>
    <row r="91" spans="10:10" ht="28.8" x14ac:dyDescent="0.3">
      <c r="J91" s="28" t="s">
        <v>118</v>
      </c>
    </row>
    <row r="92" spans="10:10" x14ac:dyDescent="0.3">
      <c r="J92" s="28"/>
    </row>
    <row r="97" spans="2:10" x14ac:dyDescent="0.3">
      <c r="J97" t="s">
        <v>73</v>
      </c>
    </row>
    <row r="98" spans="2:10" ht="28.8" x14ac:dyDescent="0.3">
      <c r="J98" s="25" t="s">
        <v>74</v>
      </c>
    </row>
    <row r="99" spans="2:10" ht="28.8" x14ac:dyDescent="0.3">
      <c r="J99" s="25" t="s">
        <v>75</v>
      </c>
    </row>
    <row r="109" spans="2:10" ht="21" x14ac:dyDescent="0.4">
      <c r="B109" s="21" t="s">
        <v>76</v>
      </c>
    </row>
    <row r="111" spans="2:10" x14ac:dyDescent="0.3">
      <c r="J111" s="40" t="s">
        <v>77</v>
      </c>
    </row>
    <row r="112" spans="2:10" ht="15" customHeight="1" x14ac:dyDescent="0.3">
      <c r="J112" s="25"/>
    </row>
    <row r="113" spans="10:10" x14ac:dyDescent="0.3">
      <c r="J113" s="25" t="s">
        <v>121</v>
      </c>
    </row>
    <row r="114" spans="10:10" ht="28.8" x14ac:dyDescent="0.3">
      <c r="J114" s="25" t="s">
        <v>122</v>
      </c>
    </row>
    <row r="115" spans="10:10" ht="28.8" x14ac:dyDescent="0.3">
      <c r="J115" s="25" t="s">
        <v>123</v>
      </c>
    </row>
    <row r="116" spans="10:10" x14ac:dyDescent="0.3">
      <c r="J116" s="25" t="s">
        <v>78</v>
      </c>
    </row>
    <row r="117" spans="10:10" ht="28.8" x14ac:dyDescent="0.3">
      <c r="J117" s="25" t="s">
        <v>124</v>
      </c>
    </row>
    <row r="118" spans="10:10" ht="28.8" x14ac:dyDescent="0.3">
      <c r="J118" s="25" t="s">
        <v>125</v>
      </c>
    </row>
    <row r="120" spans="10:10" ht="28.8" x14ac:dyDescent="0.3">
      <c r="J120" s="25" t="s">
        <v>79</v>
      </c>
    </row>
    <row r="121" spans="10:10" ht="28.8" x14ac:dyDescent="0.3">
      <c r="J121" s="25" t="s">
        <v>126</v>
      </c>
    </row>
    <row r="122" spans="10:10" x14ac:dyDescent="0.3">
      <c r="J122" s="25" t="s">
        <v>127</v>
      </c>
    </row>
    <row r="123" spans="10:10" x14ac:dyDescent="0.3">
      <c r="J123" s="25" t="s">
        <v>91</v>
      </c>
    </row>
    <row r="124" spans="10:10" ht="28.8" x14ac:dyDescent="0.3">
      <c r="J124" s="25" t="s">
        <v>92</v>
      </c>
    </row>
    <row r="125" spans="10:10" x14ac:dyDescent="0.3">
      <c r="J125" s="25" t="s">
        <v>80</v>
      </c>
    </row>
    <row r="126" spans="10:10" x14ac:dyDescent="0.3">
      <c r="J126" s="25" t="s">
        <v>81</v>
      </c>
    </row>
    <row r="133" spans="2:2" ht="21" x14ac:dyDescent="0.4">
      <c r="B133" s="21" t="s">
        <v>82</v>
      </c>
    </row>
    <row r="135" spans="2:2" x14ac:dyDescent="0.3">
      <c r="B135" t="s">
        <v>83</v>
      </c>
    </row>
    <row r="136" spans="2:2" x14ac:dyDescent="0.3">
      <c r="B136" t="s">
        <v>84</v>
      </c>
    </row>
  </sheetData>
  <pageMargins left="0.7" right="0.7" top="0.75" bottom="0.75" header="0.3" footer="0.3"/>
  <pageSetup paperSize="138"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V36"/>
  <sheetViews>
    <sheetView zoomScale="110" zoomScaleNormal="110" workbookViewId="0">
      <selection activeCell="A7" sqref="A7"/>
    </sheetView>
  </sheetViews>
  <sheetFormatPr defaultRowHeight="14.4" x14ac:dyDescent="0.3"/>
  <cols>
    <col min="1" max="1" width="25.109375" customWidth="1"/>
    <col min="3" max="3" width="13.6640625" bestFit="1" customWidth="1"/>
    <col min="4" max="9" width="11.44140625" customWidth="1"/>
    <col min="10" max="10" width="13.109375" customWidth="1"/>
    <col min="11" max="19" width="8.33203125" bestFit="1" customWidth="1"/>
    <col min="20" max="22" width="9.33203125" bestFit="1" customWidth="1"/>
  </cols>
  <sheetData>
    <row r="1" spans="3:22" ht="23.4" x14ac:dyDescent="0.45">
      <c r="C1" s="22"/>
      <c r="D1" s="54" t="s">
        <v>39</v>
      </c>
      <c r="E1" s="54"/>
      <c r="F1" s="54"/>
      <c r="G1" s="54"/>
      <c r="H1" s="54"/>
      <c r="J1" s="54" t="s">
        <v>129</v>
      </c>
      <c r="K1" s="54"/>
      <c r="L1" s="54"/>
      <c r="M1" s="54"/>
      <c r="N1" s="54"/>
      <c r="O1" s="22"/>
      <c r="P1" s="22"/>
      <c r="Q1" s="22"/>
      <c r="R1" s="22"/>
      <c r="S1" s="22"/>
      <c r="T1" s="22"/>
      <c r="U1" s="22"/>
      <c r="V1" s="22"/>
    </row>
    <row r="2" spans="3:22" x14ac:dyDescent="0.3">
      <c r="C2" s="22"/>
      <c r="D2" s="22"/>
      <c r="E2" s="22"/>
      <c r="F2" s="22"/>
      <c r="G2" s="22"/>
      <c r="H2" s="22"/>
      <c r="J2" s="22"/>
      <c r="K2" s="22"/>
      <c r="L2" s="22"/>
      <c r="M2" s="22"/>
      <c r="N2" s="22"/>
      <c r="O2" s="22"/>
      <c r="P2" s="22"/>
      <c r="Q2" s="22"/>
      <c r="R2" s="22"/>
      <c r="S2" s="22"/>
      <c r="T2" s="22"/>
      <c r="U2" s="22"/>
      <c r="V2" s="22"/>
    </row>
    <row r="3" spans="3:22" x14ac:dyDescent="0.3">
      <c r="C3" s="22"/>
      <c r="D3" s="22"/>
      <c r="E3" s="22"/>
      <c r="F3" s="22"/>
      <c r="G3" s="22"/>
      <c r="H3" s="22"/>
      <c r="J3" s="22"/>
      <c r="K3" s="30"/>
      <c r="L3" s="22"/>
      <c r="M3" s="22"/>
      <c r="N3" s="22"/>
      <c r="O3" s="22"/>
      <c r="P3" s="22"/>
      <c r="Q3" s="22"/>
      <c r="R3" s="22"/>
      <c r="S3" s="22"/>
      <c r="T3" s="22"/>
      <c r="U3" s="22"/>
      <c r="V3" s="22"/>
    </row>
    <row r="4" spans="3:22" x14ac:dyDescent="0.3">
      <c r="C4" s="22"/>
      <c r="D4" s="4" t="s">
        <v>103</v>
      </c>
      <c r="E4" s="4" t="s">
        <v>104</v>
      </c>
      <c r="F4" s="4" t="s">
        <v>105</v>
      </c>
      <c r="G4" s="4" t="s">
        <v>106</v>
      </c>
      <c r="H4" s="4" t="s">
        <v>107</v>
      </c>
      <c r="J4" s="22"/>
      <c r="K4" s="4" t="s">
        <v>0</v>
      </c>
      <c r="L4" s="4" t="s">
        <v>1</v>
      </c>
      <c r="M4" s="4" t="s">
        <v>2</v>
      </c>
      <c r="N4" s="4" t="s">
        <v>3</v>
      </c>
      <c r="O4" s="4" t="s">
        <v>4</v>
      </c>
      <c r="P4" s="4" t="s">
        <v>5</v>
      </c>
      <c r="Q4" s="4" t="s">
        <v>6</v>
      </c>
      <c r="R4" s="4" t="s">
        <v>7</v>
      </c>
      <c r="S4" s="4" t="s">
        <v>8</v>
      </c>
      <c r="T4" s="4" t="s">
        <v>9</v>
      </c>
      <c r="U4" s="4" t="s">
        <v>10</v>
      </c>
      <c r="V4" s="4" t="s">
        <v>11</v>
      </c>
    </row>
    <row r="5" spans="3:22" x14ac:dyDescent="0.3">
      <c r="C5" s="3" t="s">
        <v>35</v>
      </c>
      <c r="D5" s="37">
        <f>SUM(D8:D17)</f>
        <v>-23</v>
      </c>
      <c r="E5" s="37">
        <f t="shared" ref="E5:H5" si="0">SUM(E8:E17)</f>
        <v>-14.5</v>
      </c>
      <c r="F5" s="37">
        <f t="shared" si="0"/>
        <v>-39</v>
      </c>
      <c r="G5" s="37">
        <f t="shared" si="0"/>
        <v>-49</v>
      </c>
      <c r="H5" s="37">
        <f t="shared" si="0"/>
        <v>-15</v>
      </c>
      <c r="J5" s="31"/>
      <c r="K5" s="32">
        <f>SUM(K8:K17)</f>
        <v>-650</v>
      </c>
      <c r="L5" s="32">
        <f t="shared" ref="L5:V5" si="1">SUM(L8:L17)</f>
        <v>-50</v>
      </c>
      <c r="M5" s="32">
        <f t="shared" si="1"/>
        <v>-50</v>
      </c>
      <c r="N5" s="32">
        <f t="shared" si="1"/>
        <v>-150</v>
      </c>
      <c r="O5" s="32">
        <f t="shared" si="1"/>
        <v>-50</v>
      </c>
      <c r="P5" s="32">
        <f t="shared" si="1"/>
        <v>-50</v>
      </c>
      <c r="Q5" s="32">
        <f t="shared" si="1"/>
        <v>-150</v>
      </c>
      <c r="R5" s="32">
        <f t="shared" si="1"/>
        <v>-50</v>
      </c>
      <c r="S5" s="32">
        <f t="shared" si="1"/>
        <v>-50</v>
      </c>
      <c r="T5" s="32">
        <f t="shared" si="1"/>
        <v>-150</v>
      </c>
      <c r="U5" s="32">
        <f t="shared" si="1"/>
        <v>-50</v>
      </c>
      <c r="V5" s="32">
        <f t="shared" si="1"/>
        <v>-50</v>
      </c>
    </row>
    <row r="6" spans="3:22" x14ac:dyDescent="0.3">
      <c r="C6" s="22"/>
      <c r="D6" s="38"/>
      <c r="E6" s="38"/>
      <c r="F6" s="38"/>
      <c r="G6" s="38"/>
      <c r="H6" s="38"/>
      <c r="J6" s="22"/>
      <c r="K6" s="30"/>
      <c r="L6" s="22"/>
      <c r="M6" s="22"/>
      <c r="N6" s="22"/>
      <c r="O6" s="22"/>
      <c r="P6" s="22"/>
      <c r="Q6" s="22"/>
      <c r="R6" s="22"/>
      <c r="S6" s="22"/>
      <c r="T6" s="22"/>
      <c r="U6" s="22"/>
      <c r="V6" s="22"/>
    </row>
    <row r="7" spans="3:22" x14ac:dyDescent="0.3">
      <c r="C7" s="22"/>
      <c r="D7" s="38"/>
      <c r="E7" s="38"/>
      <c r="F7" s="38"/>
      <c r="G7" s="38"/>
      <c r="H7" s="38"/>
      <c r="J7" s="22"/>
      <c r="K7" s="22"/>
      <c r="L7" s="22"/>
      <c r="M7" s="22"/>
      <c r="N7" s="22"/>
      <c r="O7" s="22"/>
      <c r="P7" s="22"/>
      <c r="Q7" s="22"/>
      <c r="R7" s="22"/>
      <c r="S7" s="22"/>
      <c r="T7" s="22"/>
      <c r="U7" s="22"/>
      <c r="V7" s="22"/>
    </row>
    <row r="8" spans="3:22" x14ac:dyDescent="0.3">
      <c r="C8" t="s">
        <v>96</v>
      </c>
      <c r="D8" s="13">
        <v>-10</v>
      </c>
      <c r="E8" s="13">
        <v>-8</v>
      </c>
      <c r="F8" s="13">
        <v>-15</v>
      </c>
      <c r="G8" s="13">
        <v>0</v>
      </c>
      <c r="H8" s="13">
        <v>-15</v>
      </c>
      <c r="J8" t="s">
        <v>36</v>
      </c>
      <c r="K8" s="19">
        <v>-500</v>
      </c>
      <c r="L8" s="17"/>
      <c r="M8" s="17"/>
      <c r="N8" s="17"/>
      <c r="O8" s="17"/>
      <c r="P8" s="17"/>
      <c r="Q8" s="17"/>
      <c r="R8" s="17"/>
      <c r="S8" s="17"/>
      <c r="T8" s="17"/>
      <c r="U8" s="17"/>
      <c r="V8" s="17"/>
    </row>
    <row r="9" spans="3:22" x14ac:dyDescent="0.3">
      <c r="C9" t="s">
        <v>98</v>
      </c>
      <c r="D9" s="13">
        <v>-3</v>
      </c>
      <c r="E9" s="13">
        <v>-2</v>
      </c>
      <c r="F9" s="13">
        <v>-4</v>
      </c>
      <c r="G9" s="13">
        <v>0</v>
      </c>
      <c r="H9" s="13">
        <v>0</v>
      </c>
      <c r="J9" t="s">
        <v>37</v>
      </c>
      <c r="K9" s="19">
        <v>-50</v>
      </c>
      <c r="L9" s="19">
        <v>-50</v>
      </c>
      <c r="M9" s="19">
        <v>-50</v>
      </c>
      <c r="N9" s="19">
        <v>-50</v>
      </c>
      <c r="O9" s="19">
        <v>-50</v>
      </c>
      <c r="P9" s="19">
        <v>-50</v>
      </c>
      <c r="Q9" s="19">
        <v>-50</v>
      </c>
      <c r="R9" s="19">
        <v>-50</v>
      </c>
      <c r="S9" s="19">
        <v>-50</v>
      </c>
      <c r="T9" s="19">
        <v>-50</v>
      </c>
      <c r="U9" s="19">
        <v>-50</v>
      </c>
      <c r="V9" s="19">
        <v>-50</v>
      </c>
    </row>
    <row r="10" spans="3:22" x14ac:dyDescent="0.3">
      <c r="C10" t="s">
        <v>97</v>
      </c>
      <c r="D10" s="13">
        <v>0</v>
      </c>
      <c r="E10" s="13">
        <v>-3</v>
      </c>
      <c r="F10" s="13">
        <v>-15</v>
      </c>
      <c r="G10" s="13">
        <v>-40</v>
      </c>
      <c r="H10" s="13">
        <v>0</v>
      </c>
      <c r="J10" t="s">
        <v>38</v>
      </c>
      <c r="K10" s="19">
        <v>-100</v>
      </c>
      <c r="L10" s="17"/>
      <c r="M10" s="17"/>
      <c r="N10" s="19">
        <v>-100</v>
      </c>
      <c r="O10" s="17"/>
      <c r="P10" s="17"/>
      <c r="Q10" s="19">
        <v>-100</v>
      </c>
      <c r="R10" s="17"/>
      <c r="S10" s="17"/>
      <c r="T10" s="19">
        <v>-100</v>
      </c>
      <c r="U10" s="17"/>
      <c r="V10" s="17"/>
    </row>
    <row r="11" spans="3:22" x14ac:dyDescent="0.3">
      <c r="C11" t="s">
        <v>99</v>
      </c>
      <c r="D11" s="13">
        <v>0</v>
      </c>
      <c r="E11" s="13">
        <v>0</v>
      </c>
      <c r="F11" s="13">
        <v>-5</v>
      </c>
      <c r="G11" s="13">
        <v>-4</v>
      </c>
      <c r="H11" s="13">
        <v>0</v>
      </c>
      <c r="J11" s="9"/>
      <c r="K11" s="19"/>
      <c r="L11" s="17"/>
      <c r="M11" s="17"/>
      <c r="N11" s="19"/>
      <c r="O11" s="17"/>
      <c r="P11" s="17"/>
      <c r="Q11" s="19"/>
      <c r="R11" s="17"/>
      <c r="S11" s="17"/>
      <c r="T11" s="19"/>
      <c r="U11" s="17"/>
      <c r="V11" s="17"/>
    </row>
    <row r="12" spans="3:22" x14ac:dyDescent="0.3">
      <c r="C12" t="s">
        <v>100</v>
      </c>
      <c r="D12" s="13">
        <v>-5</v>
      </c>
      <c r="E12" s="13">
        <v>0</v>
      </c>
      <c r="F12" s="13">
        <v>0</v>
      </c>
      <c r="G12" s="13">
        <v>-5</v>
      </c>
      <c r="H12" s="13">
        <v>0</v>
      </c>
      <c r="K12" s="19"/>
      <c r="L12" s="17"/>
      <c r="M12" s="17"/>
      <c r="N12" s="19"/>
      <c r="O12" s="17"/>
      <c r="P12" s="17"/>
      <c r="Q12" s="19"/>
      <c r="R12" s="17"/>
      <c r="S12" s="17"/>
      <c r="T12" s="19"/>
      <c r="U12" s="17"/>
      <c r="V12" s="17"/>
    </row>
    <row r="13" spans="3:22" x14ac:dyDescent="0.3">
      <c r="C13" t="s">
        <v>101</v>
      </c>
      <c r="D13" s="13">
        <v>-5</v>
      </c>
      <c r="E13" s="13">
        <v>-1.5</v>
      </c>
      <c r="F13" s="13">
        <v>0</v>
      </c>
      <c r="G13" s="13">
        <v>0</v>
      </c>
      <c r="H13" s="13">
        <v>0</v>
      </c>
      <c r="K13" s="19"/>
      <c r="L13" s="17"/>
      <c r="M13" s="17"/>
      <c r="N13" s="19"/>
      <c r="O13" s="17"/>
      <c r="P13" s="17"/>
      <c r="Q13" s="19"/>
      <c r="R13" s="17"/>
      <c r="S13" s="17"/>
      <c r="T13" s="19"/>
      <c r="U13" s="17"/>
      <c r="V13" s="17"/>
    </row>
    <row r="14" spans="3:22" x14ac:dyDescent="0.3">
      <c r="D14" s="13"/>
      <c r="E14" s="13"/>
      <c r="F14" s="13"/>
      <c r="G14" s="13"/>
      <c r="H14" s="13"/>
      <c r="K14" s="19"/>
      <c r="L14" s="17"/>
      <c r="M14" s="17"/>
      <c r="N14" s="19"/>
      <c r="O14" s="17"/>
      <c r="P14" s="17"/>
      <c r="Q14" s="19"/>
      <c r="R14" s="17"/>
      <c r="S14" s="17"/>
      <c r="T14" s="19"/>
      <c r="U14" s="17"/>
      <c r="V14" s="17"/>
    </row>
    <row r="15" spans="3:22" x14ac:dyDescent="0.3">
      <c r="D15" s="13"/>
      <c r="E15" s="13"/>
      <c r="F15" s="13"/>
      <c r="G15" s="13"/>
      <c r="H15" s="13"/>
      <c r="K15" s="19"/>
      <c r="L15" s="17"/>
      <c r="M15" s="17"/>
      <c r="N15" s="19"/>
      <c r="O15" s="17"/>
      <c r="P15" s="17"/>
      <c r="Q15" s="19"/>
      <c r="R15" s="17"/>
      <c r="S15" s="17"/>
      <c r="T15" s="19"/>
      <c r="U15" s="17"/>
      <c r="V15" s="17"/>
    </row>
    <row r="16" spans="3:22" x14ac:dyDescent="0.3">
      <c r="D16" s="13"/>
      <c r="E16" s="13"/>
      <c r="F16" s="13"/>
      <c r="G16" s="13"/>
      <c r="H16" s="13"/>
      <c r="J16" s="9"/>
      <c r="K16" s="19"/>
      <c r="L16" s="17"/>
      <c r="M16" s="17"/>
      <c r="N16" s="19"/>
      <c r="O16" s="17"/>
      <c r="P16" s="17"/>
      <c r="Q16" s="19"/>
      <c r="R16" s="17"/>
      <c r="S16" s="17"/>
      <c r="T16" s="19"/>
      <c r="U16" s="17"/>
      <c r="V16" s="17"/>
    </row>
    <row r="17" spans="3:22" x14ac:dyDescent="0.3">
      <c r="D17" s="13"/>
      <c r="E17" s="13"/>
      <c r="F17" s="13"/>
      <c r="G17" s="13"/>
      <c r="H17" s="13"/>
      <c r="K17" s="19"/>
      <c r="L17" s="17"/>
      <c r="M17" s="17"/>
      <c r="N17" s="19"/>
      <c r="O17" s="17"/>
      <c r="P17" s="17"/>
      <c r="Q17" s="19"/>
      <c r="R17" s="17"/>
      <c r="S17" s="17"/>
      <c r="T17" s="19"/>
      <c r="U17" s="17"/>
      <c r="V17" s="17"/>
    </row>
    <row r="18" spans="3:22" x14ac:dyDescent="0.3">
      <c r="C18" s="22"/>
      <c r="D18" s="22"/>
      <c r="E18" s="22"/>
      <c r="F18" s="22"/>
      <c r="G18" s="22"/>
      <c r="H18" s="22"/>
    </row>
    <row r="19" spans="3:22" x14ac:dyDescent="0.3">
      <c r="C19" s="22"/>
      <c r="D19" s="22"/>
      <c r="E19" s="22"/>
      <c r="F19" s="22"/>
      <c r="G19" s="22"/>
      <c r="H19" s="22"/>
    </row>
    <row r="20" spans="3:22" ht="23.4" x14ac:dyDescent="0.45">
      <c r="C20" s="22"/>
      <c r="D20" s="4" t="s">
        <v>21</v>
      </c>
      <c r="E20" s="4" t="s">
        <v>22</v>
      </c>
      <c r="F20" s="4" t="s">
        <v>23</v>
      </c>
      <c r="G20" s="4" t="s">
        <v>24</v>
      </c>
      <c r="H20" s="4" t="s">
        <v>25</v>
      </c>
      <c r="J20" s="54" t="s">
        <v>48</v>
      </c>
      <c r="K20" s="54"/>
      <c r="L20" s="54"/>
      <c r="M20" s="54"/>
      <c r="N20" s="54"/>
      <c r="O20" s="22"/>
      <c r="P20" s="22"/>
      <c r="Q20" s="22"/>
      <c r="R20" s="22"/>
      <c r="S20" s="22"/>
      <c r="T20" s="22"/>
      <c r="U20" s="22"/>
      <c r="V20" s="22"/>
    </row>
    <row r="21" spans="3:22" x14ac:dyDescent="0.3">
      <c r="C21" s="3" t="s">
        <v>35</v>
      </c>
      <c r="D21" s="29">
        <f>SUM(D23:D32)</f>
        <v>-920</v>
      </c>
      <c r="E21" s="29">
        <f>SUM(E23:E32)</f>
        <v>-630</v>
      </c>
      <c r="F21" s="29">
        <f>SUM(F23:F32)</f>
        <v>-695</v>
      </c>
      <c r="G21" s="29">
        <f>SUM(G23:G32)</f>
        <v>-395</v>
      </c>
      <c r="H21" s="29">
        <f>SUM(H23:H32)</f>
        <v>-95</v>
      </c>
      <c r="J21" s="22"/>
      <c r="K21" s="22"/>
      <c r="L21" s="22"/>
      <c r="M21" s="22"/>
      <c r="N21" s="22"/>
      <c r="O21" s="22"/>
      <c r="P21" s="22"/>
      <c r="Q21" s="22"/>
      <c r="R21" s="22"/>
      <c r="S21" s="22"/>
      <c r="T21" s="22"/>
      <c r="U21" s="22"/>
      <c r="V21" s="22"/>
    </row>
    <row r="22" spans="3:22" x14ac:dyDescent="0.3">
      <c r="C22" s="22"/>
      <c r="D22" s="23"/>
      <c r="E22" s="23"/>
      <c r="F22" s="23"/>
      <c r="G22" s="23"/>
      <c r="H22" s="23"/>
      <c r="J22" s="22"/>
      <c r="K22" s="30"/>
      <c r="L22" s="22"/>
      <c r="M22" s="22"/>
      <c r="N22" s="22"/>
      <c r="O22" s="22"/>
      <c r="P22" s="22"/>
      <c r="Q22" s="22"/>
      <c r="R22" s="22"/>
      <c r="S22" s="22"/>
      <c r="T22" s="22"/>
      <c r="U22" s="22"/>
      <c r="V22" s="22"/>
    </row>
    <row r="23" spans="3:22" x14ac:dyDescent="0.3">
      <c r="C23" t="s">
        <v>29</v>
      </c>
      <c r="D23" s="15">
        <v>-50</v>
      </c>
      <c r="E23" s="15">
        <v>-50</v>
      </c>
      <c r="F23" s="15">
        <v>-50</v>
      </c>
      <c r="G23" s="15">
        <v>-50</v>
      </c>
      <c r="H23" s="15">
        <v>-50</v>
      </c>
      <c r="J23" s="22"/>
      <c r="K23" s="4" t="s">
        <v>0</v>
      </c>
      <c r="L23" s="4" t="s">
        <v>1</v>
      </c>
      <c r="M23" s="4" t="s">
        <v>2</v>
      </c>
      <c r="N23" s="4" t="s">
        <v>3</v>
      </c>
      <c r="O23" s="4" t="s">
        <v>4</v>
      </c>
      <c r="P23" s="4" t="s">
        <v>5</v>
      </c>
      <c r="Q23" s="4" t="s">
        <v>6</v>
      </c>
      <c r="R23" s="4" t="s">
        <v>7</v>
      </c>
      <c r="S23" s="4" t="s">
        <v>8</v>
      </c>
      <c r="T23" s="4" t="s">
        <v>9</v>
      </c>
      <c r="U23" s="4" t="s">
        <v>10</v>
      </c>
      <c r="V23" s="4" t="s">
        <v>11</v>
      </c>
    </row>
    <row r="24" spans="3:22" x14ac:dyDescent="0.3">
      <c r="C24" t="s">
        <v>102</v>
      </c>
      <c r="D24" s="15">
        <f>-28*30</f>
        <v>-840</v>
      </c>
      <c r="E24" s="15">
        <v>-420</v>
      </c>
      <c r="F24" s="15">
        <v>-600</v>
      </c>
      <c r="G24" s="15">
        <v>-300</v>
      </c>
      <c r="H24" s="15">
        <v>0</v>
      </c>
      <c r="J24" s="31"/>
      <c r="K24" s="32">
        <f>SUM(K27:K36)</f>
        <v>5010</v>
      </c>
      <c r="L24" s="32">
        <f t="shared" ref="L24:V24" si="2">SUM(L27:L36)</f>
        <v>10</v>
      </c>
      <c r="M24" s="32">
        <f t="shared" si="2"/>
        <v>10</v>
      </c>
      <c r="N24" s="32">
        <f t="shared" si="2"/>
        <v>10</v>
      </c>
      <c r="O24" s="32">
        <f t="shared" si="2"/>
        <v>10</v>
      </c>
      <c r="P24" s="32">
        <f t="shared" si="2"/>
        <v>10</v>
      </c>
      <c r="Q24" s="32">
        <f t="shared" si="2"/>
        <v>10</v>
      </c>
      <c r="R24" s="32">
        <f t="shared" si="2"/>
        <v>10</v>
      </c>
      <c r="S24" s="32">
        <f t="shared" si="2"/>
        <v>10</v>
      </c>
      <c r="T24" s="32">
        <f t="shared" si="2"/>
        <v>10</v>
      </c>
      <c r="U24" s="32">
        <f t="shared" si="2"/>
        <v>10</v>
      </c>
      <c r="V24" s="32">
        <f t="shared" si="2"/>
        <v>10</v>
      </c>
    </row>
    <row r="25" spans="3:22" x14ac:dyDescent="0.3">
      <c r="C25" t="s">
        <v>108</v>
      </c>
      <c r="D25" s="15">
        <v>0</v>
      </c>
      <c r="E25" s="15">
        <v>-100</v>
      </c>
      <c r="F25" s="15">
        <v>-15</v>
      </c>
      <c r="G25" s="15">
        <v>-15</v>
      </c>
      <c r="H25" s="15">
        <v>-15</v>
      </c>
      <c r="J25" s="22"/>
      <c r="K25" s="30"/>
      <c r="L25" s="22"/>
      <c r="M25" s="22"/>
      <c r="N25" s="22"/>
      <c r="O25" s="22"/>
      <c r="P25" s="22"/>
      <c r="Q25" s="22"/>
      <c r="R25" s="22"/>
      <c r="S25" s="22"/>
      <c r="T25" s="22"/>
      <c r="U25" s="22"/>
      <c r="V25" s="22"/>
    </row>
    <row r="26" spans="3:22" x14ac:dyDescent="0.3">
      <c r="C26" t="s">
        <v>30</v>
      </c>
      <c r="D26" s="15">
        <v>-30</v>
      </c>
      <c r="E26" s="15">
        <v>-60</v>
      </c>
      <c r="F26" s="15">
        <v>-30</v>
      </c>
      <c r="G26" s="15">
        <v>-30</v>
      </c>
      <c r="H26" s="15">
        <v>-30</v>
      </c>
      <c r="J26" s="22"/>
      <c r="K26" s="22"/>
      <c r="L26" s="22"/>
      <c r="M26" s="22"/>
      <c r="N26" s="22"/>
      <c r="O26" s="22"/>
      <c r="P26" s="22"/>
      <c r="Q26" s="22"/>
      <c r="R26" s="22"/>
      <c r="S26" s="22"/>
      <c r="T26" s="22"/>
      <c r="U26" s="22"/>
      <c r="V26" s="22"/>
    </row>
    <row r="27" spans="3:22" x14ac:dyDescent="0.3">
      <c r="D27" s="15"/>
      <c r="E27" s="15"/>
      <c r="F27" s="15"/>
      <c r="G27" s="15"/>
      <c r="H27" s="15"/>
      <c r="J27" t="s">
        <v>49</v>
      </c>
      <c r="K27" s="19">
        <v>10</v>
      </c>
      <c r="L27" s="19">
        <v>10</v>
      </c>
      <c r="M27" s="19">
        <v>10</v>
      </c>
      <c r="N27" s="19">
        <v>10</v>
      </c>
      <c r="O27" s="19">
        <v>10</v>
      </c>
      <c r="P27" s="19">
        <v>10</v>
      </c>
      <c r="Q27" s="19">
        <v>10</v>
      </c>
      <c r="R27" s="19">
        <v>10</v>
      </c>
      <c r="S27" s="19">
        <v>10</v>
      </c>
      <c r="T27" s="19">
        <v>10</v>
      </c>
      <c r="U27" s="19">
        <v>10</v>
      </c>
      <c r="V27" s="19">
        <v>10</v>
      </c>
    </row>
    <row r="28" spans="3:22" x14ac:dyDescent="0.3">
      <c r="D28" s="15"/>
      <c r="E28" s="15"/>
      <c r="F28" s="15"/>
      <c r="G28" s="15"/>
      <c r="H28" s="15"/>
      <c r="J28" t="s">
        <v>50</v>
      </c>
      <c r="K28" s="19">
        <v>5000</v>
      </c>
      <c r="L28" s="19"/>
      <c r="M28" s="19"/>
      <c r="N28" s="19"/>
      <c r="O28" s="19"/>
      <c r="P28" s="19"/>
      <c r="Q28" s="19"/>
      <c r="R28" s="19"/>
      <c r="S28" s="19"/>
      <c r="T28" s="19"/>
      <c r="U28" s="19"/>
      <c r="V28" s="19"/>
    </row>
    <row r="29" spans="3:22" x14ac:dyDescent="0.3">
      <c r="D29" s="15"/>
      <c r="E29" s="15"/>
      <c r="F29" s="15"/>
      <c r="G29" s="15"/>
      <c r="H29" s="15"/>
      <c r="K29" s="19"/>
      <c r="L29" s="17"/>
      <c r="M29" s="17"/>
      <c r="N29" s="19"/>
      <c r="O29" s="17"/>
      <c r="P29" s="17"/>
      <c r="Q29" s="19"/>
      <c r="R29" s="17"/>
      <c r="S29" s="17"/>
      <c r="T29" s="19"/>
      <c r="U29" s="17"/>
      <c r="V29" s="17"/>
    </row>
    <row r="30" spans="3:22" x14ac:dyDescent="0.3">
      <c r="D30" s="15"/>
      <c r="E30" s="15"/>
      <c r="F30" s="15"/>
      <c r="G30" s="15"/>
      <c r="H30" s="15"/>
      <c r="J30" s="9"/>
      <c r="K30" s="20"/>
      <c r="L30" s="14"/>
      <c r="M30" s="14"/>
      <c r="N30" s="14"/>
      <c r="O30" s="14"/>
      <c r="P30" s="14"/>
      <c r="Q30" s="14"/>
      <c r="R30" s="14"/>
      <c r="S30" s="14"/>
      <c r="T30" s="14"/>
      <c r="U30" s="14"/>
      <c r="V30" s="14"/>
    </row>
    <row r="31" spans="3:22" x14ac:dyDescent="0.3">
      <c r="D31" s="15"/>
      <c r="E31" s="15"/>
      <c r="F31" s="15"/>
      <c r="G31" s="15"/>
      <c r="H31" s="15"/>
      <c r="K31" s="19"/>
      <c r="L31" s="14"/>
      <c r="M31" s="14"/>
      <c r="N31" s="14"/>
      <c r="O31" s="14"/>
      <c r="P31" s="14"/>
      <c r="Q31" s="14"/>
      <c r="R31" s="14"/>
      <c r="S31" s="14"/>
      <c r="T31" s="14"/>
      <c r="U31" s="14"/>
      <c r="V31" s="14"/>
    </row>
    <row r="32" spans="3:22" x14ac:dyDescent="0.3">
      <c r="D32" s="15"/>
      <c r="E32" s="15"/>
      <c r="F32" s="15"/>
      <c r="G32" s="15"/>
      <c r="H32" s="15"/>
      <c r="K32" s="19"/>
      <c r="L32" s="14"/>
      <c r="M32" s="14"/>
      <c r="N32" s="14"/>
      <c r="O32" s="14"/>
      <c r="P32" s="14"/>
      <c r="Q32" s="14"/>
      <c r="R32" s="14"/>
      <c r="S32" s="14"/>
      <c r="T32" s="14"/>
      <c r="U32" s="14"/>
      <c r="V32" s="14"/>
    </row>
    <row r="33" spans="3:22" x14ac:dyDescent="0.3">
      <c r="D33" s="22"/>
      <c r="E33" s="22"/>
      <c r="F33" s="22"/>
      <c r="G33" s="22"/>
      <c r="H33" s="22"/>
      <c r="K33" s="19"/>
      <c r="L33" s="14"/>
      <c r="M33" s="14"/>
      <c r="N33" s="14"/>
      <c r="O33" s="14"/>
      <c r="P33" s="14"/>
      <c r="Q33" s="14"/>
      <c r="R33" s="14"/>
      <c r="S33" s="14"/>
      <c r="T33" s="14"/>
      <c r="U33" s="14"/>
      <c r="V33" s="14"/>
    </row>
    <row r="34" spans="3:22" x14ac:dyDescent="0.3">
      <c r="C34" t="s">
        <v>119</v>
      </c>
      <c r="D34" s="29">
        <f>D21/30</f>
        <v>-30.666666666666668</v>
      </c>
      <c r="E34" s="29">
        <f t="shared" ref="E34:H34" si="3">E21/30</f>
        <v>-21</v>
      </c>
      <c r="F34" s="29">
        <f t="shared" si="3"/>
        <v>-23.166666666666668</v>
      </c>
      <c r="G34" s="29">
        <f t="shared" si="3"/>
        <v>-13.166666666666666</v>
      </c>
      <c r="H34" s="29">
        <f t="shared" si="3"/>
        <v>-3.1666666666666665</v>
      </c>
      <c r="K34" s="19"/>
      <c r="L34" s="14"/>
      <c r="M34" s="14"/>
      <c r="N34" s="14"/>
      <c r="O34" s="14"/>
      <c r="P34" s="14"/>
      <c r="Q34" s="14"/>
      <c r="R34" s="14"/>
      <c r="S34" s="14"/>
      <c r="T34" s="14"/>
      <c r="U34" s="14"/>
      <c r="V34" s="14"/>
    </row>
    <row r="35" spans="3:22" x14ac:dyDescent="0.3">
      <c r="J35" s="9"/>
      <c r="K35" s="20"/>
      <c r="L35" s="14"/>
      <c r="M35" s="14"/>
      <c r="N35" s="14"/>
      <c r="O35" s="14"/>
      <c r="P35" s="14"/>
      <c r="Q35" s="14"/>
      <c r="R35" s="14"/>
      <c r="S35" s="14"/>
      <c r="T35" s="14"/>
      <c r="U35" s="14"/>
      <c r="V35" s="14"/>
    </row>
    <row r="36" spans="3:22" x14ac:dyDescent="0.3">
      <c r="K36" s="14"/>
      <c r="L36" s="14"/>
      <c r="M36" s="14"/>
      <c r="N36" s="14"/>
      <c r="O36" s="14"/>
      <c r="P36" s="14"/>
      <c r="Q36" s="14"/>
      <c r="R36" s="14"/>
      <c r="S36" s="14"/>
      <c r="T36" s="14"/>
      <c r="U36" s="14"/>
      <c r="V36" s="14"/>
    </row>
  </sheetData>
  <mergeCells count="3">
    <mergeCell ref="D1:H1"/>
    <mergeCell ref="J1:N1"/>
    <mergeCell ref="J20:N20"/>
  </mergeCells>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A40"/>
  <sheetViews>
    <sheetView showGridLines="0" zoomScaleNormal="100" workbookViewId="0">
      <pane xSplit="2" topLeftCell="C1" activePane="topRight" state="frozen"/>
      <selection pane="topRight" activeCell="AA10" sqref="AA10"/>
    </sheetView>
  </sheetViews>
  <sheetFormatPr defaultRowHeight="14.4" x14ac:dyDescent="0.3"/>
  <cols>
    <col min="1" max="1" width="11.88671875" customWidth="1"/>
    <col min="2" max="2" width="7.44140625" bestFit="1" customWidth="1"/>
    <col min="3" max="3" width="13.6640625" bestFit="1" customWidth="1"/>
    <col min="4" max="4" width="5.44140625" bestFit="1" customWidth="1"/>
    <col min="5" max="5" width="2" customWidth="1"/>
    <col min="6" max="6" width="7.44140625" style="2" bestFit="1" customWidth="1"/>
    <col min="7" max="7" width="10.6640625" style="2" bestFit="1" customWidth="1"/>
    <col min="8" max="8" width="7.44140625" style="2" bestFit="1" customWidth="1"/>
    <col min="9" max="9" width="10.6640625" style="2" bestFit="1" customWidth="1"/>
    <col min="10" max="10" width="7.44140625" style="2" bestFit="1" customWidth="1"/>
    <col min="11" max="11" width="10.6640625" style="2" bestFit="1" customWidth="1"/>
    <col min="12" max="12" width="7.44140625" style="2" bestFit="1" customWidth="1"/>
    <col min="13" max="13" width="10.6640625" style="2" bestFit="1" customWidth="1"/>
    <col min="14" max="14" width="7.44140625" style="2" bestFit="1" customWidth="1"/>
    <col min="15" max="15" width="10.6640625" style="2" bestFit="1" customWidth="1"/>
    <col min="16" max="16" width="7.44140625" style="2" bestFit="1" customWidth="1"/>
    <col min="17" max="17" width="10.6640625" style="2" bestFit="1" customWidth="1"/>
    <col min="18" max="18" width="7.44140625" style="2" bestFit="1" customWidth="1"/>
    <col min="19" max="19" width="10.6640625" style="2" bestFit="1" customWidth="1"/>
    <col min="20" max="20" width="7.44140625" style="2" bestFit="1" customWidth="1"/>
    <col min="21" max="21" width="10.6640625" style="2" bestFit="1" customWidth="1"/>
    <col min="22" max="22" width="7.44140625" style="2" bestFit="1" customWidth="1"/>
    <col min="23" max="23" width="10.6640625" style="2" bestFit="1" customWidth="1"/>
    <col min="24" max="24" width="7.44140625" style="2" bestFit="1" customWidth="1"/>
    <col min="25" max="25" width="10.6640625" style="2" bestFit="1" customWidth="1"/>
    <col min="26" max="26" width="7.44140625" style="2" bestFit="1" customWidth="1"/>
    <col min="27" max="27" width="10.6640625" style="2" bestFit="1" customWidth="1"/>
    <col min="28" max="28" width="7.44140625" style="2" bestFit="1" customWidth="1"/>
    <col min="29" max="29" width="10.6640625" style="2" bestFit="1" customWidth="1"/>
  </cols>
  <sheetData>
    <row r="3" spans="2:53" x14ac:dyDescent="0.3">
      <c r="G3" s="8">
        <v>45748</v>
      </c>
      <c r="H3" s="8"/>
      <c r="I3" s="8">
        <v>45778</v>
      </c>
      <c r="J3" s="8"/>
      <c r="K3" s="8">
        <v>45809</v>
      </c>
      <c r="L3" s="8"/>
      <c r="M3" s="8">
        <v>45839</v>
      </c>
      <c r="N3" s="8"/>
      <c r="O3" s="8">
        <v>45870</v>
      </c>
      <c r="P3" s="8"/>
      <c r="Q3" s="8">
        <v>45901</v>
      </c>
      <c r="R3" s="8"/>
      <c r="S3" s="8">
        <v>45931</v>
      </c>
      <c r="T3" s="8"/>
      <c r="U3" s="8">
        <v>45962</v>
      </c>
      <c r="V3" s="8"/>
      <c r="W3" s="8">
        <v>45992</v>
      </c>
      <c r="X3" s="8"/>
      <c r="Y3" s="8">
        <v>46023</v>
      </c>
      <c r="Z3" s="8"/>
      <c r="AA3" s="8">
        <v>46054</v>
      </c>
      <c r="AB3" s="8"/>
      <c r="AC3" s="8">
        <v>46082</v>
      </c>
      <c r="AD3" s="1"/>
      <c r="AE3" s="1"/>
      <c r="AF3" s="1"/>
      <c r="AG3" s="1"/>
      <c r="AH3" s="1"/>
      <c r="AI3" s="1"/>
      <c r="AJ3" s="1"/>
      <c r="AK3" s="1"/>
      <c r="AL3" s="1"/>
      <c r="AM3" s="1"/>
      <c r="AN3" s="1"/>
      <c r="AO3" s="1"/>
      <c r="AP3" s="1"/>
      <c r="AQ3" s="1"/>
      <c r="AR3" s="1"/>
      <c r="AS3" s="1"/>
      <c r="AT3" s="1"/>
      <c r="AU3" s="1"/>
      <c r="AV3" s="1"/>
      <c r="AW3" s="1"/>
      <c r="AX3" s="1"/>
      <c r="AY3" s="1"/>
      <c r="AZ3" s="1"/>
      <c r="BA3" s="1"/>
    </row>
    <row r="5" spans="2:53" x14ac:dyDescent="0.3">
      <c r="B5" s="58" t="s">
        <v>128</v>
      </c>
      <c r="C5" s="3"/>
      <c r="D5" s="3"/>
      <c r="E5" s="3"/>
      <c r="F5" s="55" t="s">
        <v>0</v>
      </c>
      <c r="G5" s="55"/>
      <c r="H5" s="56" t="s">
        <v>1</v>
      </c>
      <c r="I5" s="57"/>
      <c r="J5" s="55" t="s">
        <v>2</v>
      </c>
      <c r="K5" s="55"/>
      <c r="L5" s="56" t="s">
        <v>3</v>
      </c>
      <c r="M5" s="57"/>
      <c r="N5" s="55" t="s">
        <v>4</v>
      </c>
      <c r="O5" s="55"/>
      <c r="P5" s="56" t="s">
        <v>5</v>
      </c>
      <c r="Q5" s="57"/>
      <c r="R5" s="55" t="s">
        <v>6</v>
      </c>
      <c r="S5" s="55"/>
      <c r="T5" s="56" t="s">
        <v>7</v>
      </c>
      <c r="U5" s="57"/>
      <c r="V5" s="55" t="s">
        <v>8</v>
      </c>
      <c r="W5" s="55"/>
      <c r="X5" s="56" t="s">
        <v>9</v>
      </c>
      <c r="Y5" s="57"/>
      <c r="Z5" s="55" t="s">
        <v>10</v>
      </c>
      <c r="AA5" s="55"/>
      <c r="AB5" s="56" t="s">
        <v>11</v>
      </c>
      <c r="AC5" s="57"/>
    </row>
    <row r="6" spans="2:53" x14ac:dyDescent="0.3">
      <c r="B6" s="58"/>
      <c r="C6" s="3" t="s">
        <v>18</v>
      </c>
      <c r="D6" s="3" t="s">
        <v>19</v>
      </c>
      <c r="E6" s="3"/>
      <c r="F6" s="4" t="s">
        <v>26</v>
      </c>
      <c r="G6" s="4" t="s">
        <v>20</v>
      </c>
      <c r="H6" s="42" t="s">
        <v>26</v>
      </c>
      <c r="I6" s="43" t="s">
        <v>20</v>
      </c>
      <c r="J6" s="4" t="s">
        <v>26</v>
      </c>
      <c r="K6" s="4" t="s">
        <v>20</v>
      </c>
      <c r="L6" s="42" t="s">
        <v>26</v>
      </c>
      <c r="M6" s="43" t="s">
        <v>20</v>
      </c>
      <c r="N6" s="4" t="s">
        <v>26</v>
      </c>
      <c r="O6" s="4" t="s">
        <v>20</v>
      </c>
      <c r="P6" s="42" t="s">
        <v>26</v>
      </c>
      <c r="Q6" s="43" t="s">
        <v>20</v>
      </c>
      <c r="R6" s="4" t="s">
        <v>26</v>
      </c>
      <c r="S6" s="4" t="s">
        <v>20</v>
      </c>
      <c r="T6" s="42" t="s">
        <v>26</v>
      </c>
      <c r="U6" s="43" t="s">
        <v>20</v>
      </c>
      <c r="V6" s="4" t="s">
        <v>26</v>
      </c>
      <c r="W6" s="4" t="s">
        <v>20</v>
      </c>
      <c r="X6" s="42" t="s">
        <v>26</v>
      </c>
      <c r="Y6" s="43" t="s">
        <v>20</v>
      </c>
      <c r="Z6" s="4" t="s">
        <v>26</v>
      </c>
      <c r="AA6" s="4" t="s">
        <v>20</v>
      </c>
      <c r="AB6" s="42" t="s">
        <v>26</v>
      </c>
      <c r="AC6" s="43" t="s">
        <v>20</v>
      </c>
    </row>
    <row r="7" spans="2:53" x14ac:dyDescent="0.3">
      <c r="B7" s="58"/>
      <c r="C7" t="s">
        <v>103</v>
      </c>
      <c r="D7" s="24">
        <v>40</v>
      </c>
      <c r="F7" s="16">
        <v>0.5</v>
      </c>
      <c r="G7" s="17">
        <v>10</v>
      </c>
      <c r="H7" s="44">
        <v>0.5</v>
      </c>
      <c r="I7" s="45">
        <v>12</v>
      </c>
      <c r="J7" s="16">
        <v>0.5</v>
      </c>
      <c r="K7" s="17">
        <v>33</v>
      </c>
      <c r="L7" s="44">
        <v>0.5</v>
      </c>
      <c r="M7" s="45">
        <v>40</v>
      </c>
      <c r="N7" s="16">
        <v>0.5</v>
      </c>
      <c r="O7" s="17">
        <v>44</v>
      </c>
      <c r="P7" s="44">
        <v>1</v>
      </c>
      <c r="Q7" s="45">
        <v>40</v>
      </c>
      <c r="R7" s="16">
        <v>1</v>
      </c>
      <c r="S7" s="17">
        <v>40</v>
      </c>
      <c r="T7" s="44">
        <v>1</v>
      </c>
      <c r="U7" s="45">
        <v>45</v>
      </c>
      <c r="V7" s="16">
        <v>1</v>
      </c>
      <c r="W7" s="17">
        <v>45</v>
      </c>
      <c r="X7" s="44">
        <v>1</v>
      </c>
      <c r="Y7" s="45">
        <v>45</v>
      </c>
      <c r="Z7" s="16">
        <v>1</v>
      </c>
      <c r="AA7" s="17">
        <v>20</v>
      </c>
      <c r="AB7" s="44">
        <v>1</v>
      </c>
      <c r="AC7" s="45">
        <v>15</v>
      </c>
    </row>
    <row r="8" spans="2:53" x14ac:dyDescent="0.3">
      <c r="B8" s="58"/>
      <c r="C8" t="s">
        <v>104</v>
      </c>
      <c r="D8" s="24">
        <v>25</v>
      </c>
      <c r="F8" s="16">
        <v>0.5</v>
      </c>
      <c r="G8" s="17">
        <v>4</v>
      </c>
      <c r="H8" s="44">
        <v>0.5</v>
      </c>
      <c r="I8" s="45">
        <v>28</v>
      </c>
      <c r="J8" s="16">
        <v>0.5</v>
      </c>
      <c r="K8" s="17">
        <v>20</v>
      </c>
      <c r="L8" s="44">
        <v>0.5</v>
      </c>
      <c r="M8" s="45">
        <v>20</v>
      </c>
      <c r="N8" s="16">
        <v>0.5</v>
      </c>
      <c r="O8" s="17">
        <v>34</v>
      </c>
      <c r="P8" s="44">
        <v>0.5</v>
      </c>
      <c r="Q8" s="45">
        <v>32</v>
      </c>
      <c r="R8" s="16">
        <v>0.5</v>
      </c>
      <c r="S8" s="17">
        <v>20</v>
      </c>
      <c r="T8" s="44">
        <v>0.8</v>
      </c>
      <c r="U8" s="45">
        <v>46</v>
      </c>
      <c r="V8" s="16">
        <v>0.8</v>
      </c>
      <c r="W8" s="17">
        <v>25</v>
      </c>
      <c r="X8" s="44">
        <v>0.8</v>
      </c>
      <c r="Y8" s="45">
        <v>40</v>
      </c>
      <c r="Z8" s="16">
        <v>1</v>
      </c>
      <c r="AA8" s="17">
        <v>32</v>
      </c>
      <c r="AB8" s="44">
        <v>1</v>
      </c>
      <c r="AC8" s="45">
        <v>2</v>
      </c>
    </row>
    <row r="9" spans="2:53" x14ac:dyDescent="0.3">
      <c r="B9" s="58"/>
      <c r="C9" t="s">
        <v>105</v>
      </c>
      <c r="D9" s="24">
        <v>60</v>
      </c>
      <c r="F9" s="16">
        <v>0.5</v>
      </c>
      <c r="G9" s="17">
        <v>0</v>
      </c>
      <c r="H9" s="44">
        <v>0.5</v>
      </c>
      <c r="I9" s="45">
        <v>4</v>
      </c>
      <c r="J9" s="16">
        <v>0.5</v>
      </c>
      <c r="K9" s="17">
        <v>30</v>
      </c>
      <c r="L9" s="44">
        <v>0.5</v>
      </c>
      <c r="M9" s="45">
        <v>40</v>
      </c>
      <c r="N9" s="16">
        <v>0.6</v>
      </c>
      <c r="O9" s="17">
        <v>47</v>
      </c>
      <c r="P9" s="44">
        <v>0.6</v>
      </c>
      <c r="Q9" s="45">
        <v>49</v>
      </c>
      <c r="R9" s="16">
        <v>0.6</v>
      </c>
      <c r="S9" s="17">
        <v>15</v>
      </c>
      <c r="T9" s="44">
        <v>0.8</v>
      </c>
      <c r="U9" s="45">
        <v>26</v>
      </c>
      <c r="V9" s="16">
        <v>0.8</v>
      </c>
      <c r="W9" s="17">
        <v>30</v>
      </c>
      <c r="X9" s="44">
        <v>0.8</v>
      </c>
      <c r="Y9" s="45">
        <v>47</v>
      </c>
      <c r="Z9" s="16">
        <v>0.8</v>
      </c>
      <c r="AA9" s="17">
        <v>38</v>
      </c>
      <c r="AB9" s="44">
        <v>1</v>
      </c>
      <c r="AC9" s="45">
        <v>42</v>
      </c>
    </row>
    <row r="10" spans="2:53" x14ac:dyDescent="0.3">
      <c r="B10" s="58"/>
      <c r="C10" t="s">
        <v>106</v>
      </c>
      <c r="D10" s="24">
        <v>75</v>
      </c>
      <c r="F10" s="16">
        <v>0.5</v>
      </c>
      <c r="G10" s="17">
        <v>48</v>
      </c>
      <c r="H10" s="44">
        <v>0.5</v>
      </c>
      <c r="I10" s="45">
        <v>29</v>
      </c>
      <c r="J10" s="16">
        <v>0.5</v>
      </c>
      <c r="K10" s="17">
        <v>37</v>
      </c>
      <c r="L10" s="44">
        <v>0.5</v>
      </c>
      <c r="M10" s="45">
        <v>20</v>
      </c>
      <c r="N10" s="16">
        <v>0.5</v>
      </c>
      <c r="O10" s="17">
        <v>11</v>
      </c>
      <c r="P10" s="44">
        <v>0.5</v>
      </c>
      <c r="Q10" s="45">
        <v>18</v>
      </c>
      <c r="R10" s="16">
        <v>0.5</v>
      </c>
      <c r="S10" s="17">
        <v>31</v>
      </c>
      <c r="T10" s="44">
        <v>0.8</v>
      </c>
      <c r="U10" s="45">
        <v>50</v>
      </c>
      <c r="V10" s="16">
        <v>0.8</v>
      </c>
      <c r="W10" s="17">
        <v>17</v>
      </c>
      <c r="X10" s="44">
        <v>0.8</v>
      </c>
      <c r="Y10" s="45">
        <v>48</v>
      </c>
      <c r="Z10" s="16">
        <v>0.8</v>
      </c>
      <c r="AA10" s="17">
        <v>36</v>
      </c>
      <c r="AB10" s="44">
        <v>1</v>
      </c>
      <c r="AC10" s="45">
        <v>30</v>
      </c>
    </row>
    <row r="11" spans="2:53" x14ac:dyDescent="0.3">
      <c r="B11" s="58"/>
      <c r="C11" t="s">
        <v>107</v>
      </c>
      <c r="D11" s="24">
        <v>10</v>
      </c>
      <c r="F11" s="16">
        <v>0.5</v>
      </c>
      <c r="G11" s="17">
        <v>16</v>
      </c>
      <c r="H11" s="44">
        <v>0.5</v>
      </c>
      <c r="I11" s="45">
        <v>31</v>
      </c>
      <c r="J11" s="16">
        <v>0.75</v>
      </c>
      <c r="K11" s="17">
        <v>10</v>
      </c>
      <c r="L11" s="44">
        <v>0.75</v>
      </c>
      <c r="M11" s="45">
        <v>40</v>
      </c>
      <c r="N11" s="16">
        <v>0.75</v>
      </c>
      <c r="O11" s="17">
        <v>15</v>
      </c>
      <c r="P11" s="44">
        <v>0.75</v>
      </c>
      <c r="Q11" s="45">
        <v>33</v>
      </c>
      <c r="R11" s="16">
        <v>0.75</v>
      </c>
      <c r="S11" s="17">
        <v>37</v>
      </c>
      <c r="T11" s="44">
        <v>0.75</v>
      </c>
      <c r="U11" s="45">
        <v>15</v>
      </c>
      <c r="V11" s="16">
        <v>0.75</v>
      </c>
      <c r="W11" s="17">
        <v>20</v>
      </c>
      <c r="X11" s="44">
        <v>0.75</v>
      </c>
      <c r="Y11" s="45">
        <v>42</v>
      </c>
      <c r="Z11" s="16">
        <v>0.9</v>
      </c>
      <c r="AA11" s="17">
        <v>13</v>
      </c>
      <c r="AB11" s="44">
        <v>1</v>
      </c>
      <c r="AC11" s="45">
        <v>6</v>
      </c>
    </row>
    <row r="12" spans="2:53" x14ac:dyDescent="0.3">
      <c r="B12" s="58"/>
      <c r="H12" s="46"/>
      <c r="I12" s="47"/>
      <c r="L12" s="46"/>
      <c r="M12" s="47"/>
      <c r="P12" s="46"/>
      <c r="Q12" s="47"/>
      <c r="T12" s="46"/>
      <c r="U12" s="47"/>
      <c r="X12" s="46"/>
      <c r="Y12" s="47"/>
      <c r="AB12" s="46"/>
      <c r="AC12" s="47"/>
    </row>
    <row r="13" spans="2:53" x14ac:dyDescent="0.3">
      <c r="B13" s="58"/>
      <c r="H13" s="46"/>
      <c r="I13" s="47"/>
      <c r="L13" s="46"/>
      <c r="M13" s="47"/>
      <c r="P13" s="46"/>
      <c r="Q13" s="47"/>
      <c r="T13" s="46"/>
      <c r="U13" s="47"/>
      <c r="X13" s="46"/>
      <c r="Y13" s="47"/>
      <c r="AB13" s="46"/>
      <c r="AC13" s="47"/>
    </row>
    <row r="14" spans="2:53" x14ac:dyDescent="0.3">
      <c r="B14" s="58"/>
      <c r="C14" s="3" t="s">
        <v>18</v>
      </c>
      <c r="D14" s="3" t="s">
        <v>19</v>
      </c>
      <c r="E14" s="3"/>
      <c r="F14" s="4" t="s">
        <v>26</v>
      </c>
      <c r="G14" s="4" t="s">
        <v>20</v>
      </c>
      <c r="H14" s="48" t="s">
        <v>26</v>
      </c>
      <c r="I14" s="49" t="s">
        <v>20</v>
      </c>
      <c r="J14" s="4" t="s">
        <v>26</v>
      </c>
      <c r="K14" s="4" t="s">
        <v>20</v>
      </c>
      <c r="L14" s="48" t="s">
        <v>26</v>
      </c>
      <c r="M14" s="49" t="s">
        <v>20</v>
      </c>
      <c r="N14" s="4" t="s">
        <v>26</v>
      </c>
      <c r="O14" s="4" t="s">
        <v>20</v>
      </c>
      <c r="P14" s="48" t="s">
        <v>26</v>
      </c>
      <c r="Q14" s="49" t="s">
        <v>20</v>
      </c>
      <c r="R14" s="4" t="s">
        <v>26</v>
      </c>
      <c r="S14" s="4" t="s">
        <v>20</v>
      </c>
      <c r="T14" s="48" t="s">
        <v>26</v>
      </c>
      <c r="U14" s="49" t="s">
        <v>20</v>
      </c>
      <c r="V14" s="4" t="s">
        <v>26</v>
      </c>
      <c r="W14" s="4" t="s">
        <v>20</v>
      </c>
      <c r="X14" s="48" t="s">
        <v>26</v>
      </c>
      <c r="Y14" s="49" t="s">
        <v>20</v>
      </c>
      <c r="Z14" s="4" t="s">
        <v>26</v>
      </c>
      <c r="AA14" s="4" t="s">
        <v>20</v>
      </c>
      <c r="AB14" s="48" t="s">
        <v>26</v>
      </c>
      <c r="AC14" s="49" t="s">
        <v>20</v>
      </c>
    </row>
    <row r="15" spans="2:53" x14ac:dyDescent="0.3">
      <c r="B15" s="58"/>
      <c r="C15" t="s">
        <v>21</v>
      </c>
      <c r="D15" s="24">
        <v>125</v>
      </c>
      <c r="F15" s="16">
        <v>0.5</v>
      </c>
      <c r="G15" s="17">
        <v>10</v>
      </c>
      <c r="H15" s="44">
        <v>0.5</v>
      </c>
      <c r="I15" s="45">
        <v>24</v>
      </c>
      <c r="J15" s="16">
        <v>0.5</v>
      </c>
      <c r="K15" s="17">
        <v>30</v>
      </c>
      <c r="L15" s="44">
        <v>0.5</v>
      </c>
      <c r="M15" s="45">
        <v>30</v>
      </c>
      <c r="N15" s="18">
        <v>0.6</v>
      </c>
      <c r="O15" s="17">
        <v>24</v>
      </c>
      <c r="P15" s="52">
        <v>0.6</v>
      </c>
      <c r="Q15" s="45">
        <v>32</v>
      </c>
      <c r="R15" s="18">
        <v>0.75</v>
      </c>
      <c r="S15" s="17">
        <v>14</v>
      </c>
      <c r="T15" s="52">
        <v>0.75</v>
      </c>
      <c r="U15" s="45">
        <v>30</v>
      </c>
      <c r="V15" s="18">
        <v>0.75</v>
      </c>
      <c r="W15" s="17">
        <v>30</v>
      </c>
      <c r="X15" s="52">
        <v>0.75</v>
      </c>
      <c r="Y15" s="45">
        <v>45</v>
      </c>
      <c r="Z15" s="18">
        <v>1</v>
      </c>
      <c r="AA15" s="17">
        <v>30</v>
      </c>
      <c r="AB15" s="52">
        <v>1</v>
      </c>
      <c r="AC15" s="45">
        <v>30</v>
      </c>
    </row>
    <row r="16" spans="2:53" x14ac:dyDescent="0.3">
      <c r="B16" s="58"/>
      <c r="C16" t="s">
        <v>22</v>
      </c>
      <c r="D16" s="24">
        <v>125</v>
      </c>
      <c r="F16" s="16">
        <v>0.5</v>
      </c>
      <c r="G16" s="17">
        <v>30</v>
      </c>
      <c r="H16" s="44">
        <v>0.5</v>
      </c>
      <c r="I16" s="45">
        <v>24</v>
      </c>
      <c r="J16" s="16">
        <v>0.5</v>
      </c>
      <c r="K16" s="17">
        <v>12</v>
      </c>
      <c r="L16" s="44">
        <v>0.5</v>
      </c>
      <c r="M16" s="45">
        <v>20</v>
      </c>
      <c r="N16" s="18">
        <v>0.6</v>
      </c>
      <c r="O16" s="17">
        <v>22</v>
      </c>
      <c r="P16" s="52">
        <v>0.6</v>
      </c>
      <c r="Q16" s="45">
        <v>20</v>
      </c>
      <c r="R16" s="18">
        <v>0.75</v>
      </c>
      <c r="S16" s="17">
        <v>34</v>
      </c>
      <c r="T16" s="52">
        <v>0.75</v>
      </c>
      <c r="U16" s="45">
        <v>18</v>
      </c>
      <c r="V16" s="18">
        <v>0.75</v>
      </c>
      <c r="W16" s="17">
        <v>24</v>
      </c>
      <c r="X16" s="52">
        <v>0.75</v>
      </c>
      <c r="Y16" s="45">
        <v>12</v>
      </c>
      <c r="Z16" s="18">
        <v>1</v>
      </c>
      <c r="AA16" s="17">
        <v>12</v>
      </c>
      <c r="AB16" s="52">
        <v>1</v>
      </c>
      <c r="AC16" s="45">
        <v>14</v>
      </c>
    </row>
    <row r="17" spans="2:32" x14ac:dyDescent="0.3">
      <c r="B17" s="58"/>
      <c r="C17" t="s">
        <v>23</v>
      </c>
      <c r="D17" s="24">
        <v>125</v>
      </c>
      <c r="F17" s="16">
        <v>0.5</v>
      </c>
      <c r="G17" s="17">
        <v>6</v>
      </c>
      <c r="H17" s="44">
        <v>0.5</v>
      </c>
      <c r="I17" s="45">
        <v>8</v>
      </c>
      <c r="J17" s="16">
        <v>0.5</v>
      </c>
      <c r="K17" s="17">
        <v>18</v>
      </c>
      <c r="L17" s="44">
        <v>0.5</v>
      </c>
      <c r="M17" s="45">
        <v>10</v>
      </c>
      <c r="N17" s="18">
        <v>0.6</v>
      </c>
      <c r="O17" s="17">
        <v>18</v>
      </c>
      <c r="P17" s="52">
        <v>0.6</v>
      </c>
      <c r="Q17" s="45">
        <v>0</v>
      </c>
      <c r="R17" s="18">
        <v>0.75</v>
      </c>
      <c r="S17" s="17">
        <v>6</v>
      </c>
      <c r="T17" s="52">
        <v>0.75</v>
      </c>
      <c r="U17" s="45">
        <v>12</v>
      </c>
      <c r="V17" s="18">
        <v>0.75</v>
      </c>
      <c r="W17" s="17">
        <v>26</v>
      </c>
      <c r="X17" s="52">
        <v>0.75</v>
      </c>
      <c r="Y17" s="45">
        <v>50</v>
      </c>
      <c r="Z17" s="18">
        <v>1</v>
      </c>
      <c r="AA17" s="17">
        <v>37</v>
      </c>
      <c r="AB17" s="52">
        <v>1</v>
      </c>
      <c r="AC17" s="45">
        <v>52</v>
      </c>
    </row>
    <row r="18" spans="2:32" x14ac:dyDescent="0.3">
      <c r="B18" s="58"/>
      <c r="C18" t="s">
        <v>24</v>
      </c>
      <c r="D18" s="24">
        <v>125</v>
      </c>
      <c r="F18" s="16">
        <v>0.5</v>
      </c>
      <c r="G18" s="17">
        <v>22</v>
      </c>
      <c r="H18" s="44">
        <v>0.5</v>
      </c>
      <c r="I18" s="45">
        <v>12</v>
      </c>
      <c r="J18" s="16">
        <v>0.5</v>
      </c>
      <c r="K18" s="17">
        <v>30</v>
      </c>
      <c r="L18" s="44">
        <v>0.5</v>
      </c>
      <c r="M18" s="45">
        <v>20</v>
      </c>
      <c r="N18" s="18">
        <v>0.6</v>
      </c>
      <c r="O18" s="17">
        <v>8</v>
      </c>
      <c r="P18" s="52">
        <v>0.6</v>
      </c>
      <c r="Q18" s="45">
        <v>24</v>
      </c>
      <c r="R18" s="18">
        <v>0.75</v>
      </c>
      <c r="S18" s="17">
        <v>12</v>
      </c>
      <c r="T18" s="52">
        <v>0.75</v>
      </c>
      <c r="U18" s="45">
        <v>36</v>
      </c>
      <c r="V18" s="18">
        <v>0.75</v>
      </c>
      <c r="W18" s="17">
        <v>28</v>
      </c>
      <c r="X18" s="52">
        <v>0.75</v>
      </c>
      <c r="Y18" s="45">
        <v>37</v>
      </c>
      <c r="Z18" s="18">
        <v>1</v>
      </c>
      <c r="AA18" s="17">
        <v>22</v>
      </c>
      <c r="AB18" s="52">
        <v>1</v>
      </c>
      <c r="AC18" s="45">
        <v>24</v>
      </c>
    </row>
    <row r="19" spans="2:32" x14ac:dyDescent="0.3">
      <c r="B19" s="58"/>
      <c r="C19" t="s">
        <v>25</v>
      </c>
      <c r="D19" s="24">
        <v>125</v>
      </c>
      <c r="F19" s="16">
        <v>0.5</v>
      </c>
      <c r="G19" s="17">
        <v>8</v>
      </c>
      <c r="H19" s="50">
        <v>0.5</v>
      </c>
      <c r="I19" s="51">
        <v>30</v>
      </c>
      <c r="J19" s="16">
        <v>0.5</v>
      </c>
      <c r="K19" s="17">
        <v>26</v>
      </c>
      <c r="L19" s="50">
        <v>0.5</v>
      </c>
      <c r="M19" s="51">
        <v>26</v>
      </c>
      <c r="N19" s="18">
        <v>0.6</v>
      </c>
      <c r="O19" s="17">
        <v>4</v>
      </c>
      <c r="P19" s="53">
        <v>0.6</v>
      </c>
      <c r="Q19" s="51">
        <v>14</v>
      </c>
      <c r="R19" s="18">
        <v>0.75</v>
      </c>
      <c r="S19" s="17">
        <v>32</v>
      </c>
      <c r="T19" s="53">
        <v>0.75</v>
      </c>
      <c r="U19" s="51">
        <v>36</v>
      </c>
      <c r="V19" s="18">
        <v>0.75</v>
      </c>
      <c r="W19" s="17">
        <v>30</v>
      </c>
      <c r="X19" s="53">
        <v>0.75</v>
      </c>
      <c r="Y19" s="51">
        <v>6</v>
      </c>
      <c r="Z19" s="18">
        <v>1</v>
      </c>
      <c r="AA19" s="17">
        <v>10</v>
      </c>
      <c r="AB19" s="53">
        <v>1</v>
      </c>
      <c r="AC19" s="51">
        <v>30</v>
      </c>
    </row>
    <row r="20" spans="2:32" x14ac:dyDescent="0.3">
      <c r="H20" s="39"/>
      <c r="J20" s="39"/>
      <c r="L20" s="39"/>
      <c r="N20" s="39"/>
      <c r="P20" s="39"/>
      <c r="R20" s="39"/>
      <c r="T20" s="39"/>
      <c r="V20" s="39"/>
      <c r="X20" s="39"/>
      <c r="Z20" s="39"/>
      <c r="AB20" s="39"/>
      <c r="AD20" s="39"/>
      <c r="AE20" s="2"/>
      <c r="AF20" s="39"/>
    </row>
    <row r="21" spans="2:32" x14ac:dyDescent="0.3">
      <c r="H21" s="39"/>
      <c r="J21" s="39"/>
      <c r="L21" s="39"/>
      <c r="N21" s="39"/>
      <c r="P21" s="39"/>
      <c r="R21" s="39"/>
      <c r="T21" s="39"/>
      <c r="V21" s="39"/>
      <c r="X21" s="39"/>
      <c r="Z21" s="39"/>
      <c r="AB21" s="39"/>
      <c r="AD21" s="39"/>
      <c r="AE21" s="2"/>
      <c r="AF21" s="39"/>
    </row>
    <row r="22" spans="2:32" x14ac:dyDescent="0.3">
      <c r="H22" s="39"/>
      <c r="J22" s="39"/>
      <c r="L22" s="39"/>
      <c r="N22" s="39"/>
      <c r="P22" s="39"/>
      <c r="R22" s="39"/>
      <c r="T22" s="39"/>
      <c r="V22" s="39"/>
      <c r="X22" s="39"/>
      <c r="Z22" s="39"/>
      <c r="AB22" s="39"/>
      <c r="AD22" s="39"/>
      <c r="AE22" s="2"/>
      <c r="AF22" s="39"/>
    </row>
    <row r="23" spans="2:32" x14ac:dyDescent="0.3">
      <c r="H23" s="39"/>
      <c r="J23" s="39"/>
      <c r="L23" s="39"/>
      <c r="N23" s="39"/>
      <c r="P23" s="39"/>
      <c r="R23" s="39"/>
      <c r="T23" s="39"/>
      <c r="V23" s="39"/>
      <c r="X23" s="39"/>
      <c r="Z23" s="39"/>
      <c r="AB23" s="39"/>
      <c r="AD23" s="39"/>
      <c r="AE23" s="2"/>
      <c r="AF23" s="39"/>
    </row>
    <row r="24" spans="2:32" x14ac:dyDescent="0.3">
      <c r="H24" s="39"/>
      <c r="J24" s="39"/>
      <c r="L24" s="39"/>
      <c r="N24" s="39"/>
      <c r="P24" s="39"/>
      <c r="R24" s="39"/>
      <c r="T24" s="39"/>
      <c r="V24" s="39"/>
      <c r="X24" s="39"/>
      <c r="Z24" s="39"/>
      <c r="AB24" s="39"/>
      <c r="AD24" s="39"/>
      <c r="AE24" s="2"/>
      <c r="AF24" s="39"/>
    </row>
    <row r="26" spans="2:32" x14ac:dyDescent="0.3">
      <c r="B26" s="58" t="s">
        <v>40</v>
      </c>
      <c r="C26" s="3"/>
      <c r="D26" s="3"/>
      <c r="E26" s="3"/>
      <c r="F26" s="55" t="s">
        <v>0</v>
      </c>
      <c r="G26" s="55"/>
      <c r="H26" s="56" t="s">
        <v>1</v>
      </c>
      <c r="I26" s="57"/>
      <c r="J26" s="55" t="s">
        <v>2</v>
      </c>
      <c r="K26" s="55"/>
      <c r="L26" s="56" t="s">
        <v>3</v>
      </c>
      <c r="M26" s="57"/>
      <c r="N26" s="55" t="s">
        <v>4</v>
      </c>
      <c r="O26" s="55"/>
      <c r="P26" s="56" t="s">
        <v>5</v>
      </c>
      <c r="Q26" s="57"/>
      <c r="R26" s="55" t="s">
        <v>6</v>
      </c>
      <c r="S26" s="55"/>
      <c r="T26" s="56" t="s">
        <v>7</v>
      </c>
      <c r="U26" s="57"/>
      <c r="V26" s="55" t="s">
        <v>8</v>
      </c>
      <c r="W26" s="55"/>
      <c r="X26" s="56" t="s">
        <v>9</v>
      </c>
      <c r="Y26" s="57"/>
      <c r="Z26" s="55" t="s">
        <v>10</v>
      </c>
      <c r="AA26" s="55"/>
      <c r="AB26" s="56" t="s">
        <v>11</v>
      </c>
      <c r="AC26" s="57"/>
    </row>
    <row r="27" spans="2:32" x14ac:dyDescent="0.3">
      <c r="B27" s="58"/>
      <c r="C27" s="3" t="s">
        <v>18</v>
      </c>
      <c r="D27" s="3" t="s">
        <v>28</v>
      </c>
      <c r="E27" s="3"/>
      <c r="F27" s="4" t="s">
        <v>93</v>
      </c>
      <c r="G27" s="4" t="s">
        <v>27</v>
      </c>
      <c r="H27" s="42" t="s">
        <v>93</v>
      </c>
      <c r="I27" s="43" t="s">
        <v>27</v>
      </c>
      <c r="J27" s="4" t="s">
        <v>93</v>
      </c>
      <c r="K27" s="4" t="s">
        <v>27</v>
      </c>
      <c r="L27" s="42" t="s">
        <v>93</v>
      </c>
      <c r="M27" s="43" t="s">
        <v>27</v>
      </c>
      <c r="N27" s="4" t="s">
        <v>93</v>
      </c>
      <c r="O27" s="4" t="s">
        <v>27</v>
      </c>
      <c r="P27" s="42" t="s">
        <v>93</v>
      </c>
      <c r="Q27" s="43" t="s">
        <v>27</v>
      </c>
      <c r="R27" s="4" t="s">
        <v>93</v>
      </c>
      <c r="S27" s="4" t="s">
        <v>27</v>
      </c>
      <c r="T27" s="42" t="s">
        <v>93</v>
      </c>
      <c r="U27" s="43" t="s">
        <v>27</v>
      </c>
      <c r="V27" s="4" t="s">
        <v>93</v>
      </c>
      <c r="W27" s="4" t="s">
        <v>27</v>
      </c>
      <c r="X27" s="42" t="s">
        <v>93</v>
      </c>
      <c r="Y27" s="43" t="s">
        <v>27</v>
      </c>
      <c r="Z27" s="4" t="s">
        <v>93</v>
      </c>
      <c r="AA27" s="4" t="s">
        <v>27</v>
      </c>
      <c r="AB27" s="42" t="s">
        <v>93</v>
      </c>
      <c r="AC27" s="43" t="s">
        <v>27</v>
      </c>
    </row>
    <row r="28" spans="2:32" x14ac:dyDescent="0.3">
      <c r="B28" s="58"/>
      <c r="C28" t="s">
        <v>103</v>
      </c>
      <c r="D28" s="23">
        <f>Costs!D5</f>
        <v>-23</v>
      </c>
      <c r="E28" s="22"/>
      <c r="F28" s="16">
        <v>1</v>
      </c>
      <c r="G28" s="17">
        <v>50</v>
      </c>
      <c r="H28" s="44">
        <v>1</v>
      </c>
      <c r="I28" s="45">
        <v>50</v>
      </c>
      <c r="J28" s="16">
        <v>1</v>
      </c>
      <c r="K28" s="17">
        <v>50</v>
      </c>
      <c r="L28" s="44">
        <v>1</v>
      </c>
      <c r="M28" s="45">
        <v>50</v>
      </c>
      <c r="N28" s="16">
        <v>1</v>
      </c>
      <c r="O28" s="17">
        <v>50</v>
      </c>
      <c r="P28" s="44">
        <v>1</v>
      </c>
      <c r="Q28" s="45">
        <v>50</v>
      </c>
      <c r="R28" s="16">
        <v>1</v>
      </c>
      <c r="S28" s="17">
        <v>50</v>
      </c>
      <c r="T28" s="44">
        <v>1</v>
      </c>
      <c r="U28" s="45">
        <v>50</v>
      </c>
      <c r="V28" s="16">
        <v>1</v>
      </c>
      <c r="W28" s="17">
        <v>50</v>
      </c>
      <c r="X28" s="44">
        <v>1</v>
      </c>
      <c r="Y28" s="45">
        <v>50</v>
      </c>
      <c r="Z28" s="16">
        <v>1</v>
      </c>
      <c r="AA28" s="17">
        <v>50</v>
      </c>
      <c r="AB28" s="44">
        <v>1</v>
      </c>
      <c r="AC28" s="45">
        <v>50</v>
      </c>
    </row>
    <row r="29" spans="2:32" x14ac:dyDescent="0.3">
      <c r="B29" s="58"/>
      <c r="C29" t="s">
        <v>104</v>
      </c>
      <c r="D29" s="23">
        <f>Costs!E5</f>
        <v>-14.5</v>
      </c>
      <c r="E29" s="22"/>
      <c r="F29" s="16">
        <v>1</v>
      </c>
      <c r="G29" s="17">
        <v>50</v>
      </c>
      <c r="H29" s="44">
        <v>1</v>
      </c>
      <c r="I29" s="45">
        <v>50</v>
      </c>
      <c r="J29" s="16">
        <v>1</v>
      </c>
      <c r="K29" s="17">
        <v>50</v>
      </c>
      <c r="L29" s="44">
        <v>1</v>
      </c>
      <c r="M29" s="45">
        <v>50</v>
      </c>
      <c r="N29" s="16">
        <v>1</v>
      </c>
      <c r="O29" s="17">
        <v>50</v>
      </c>
      <c r="P29" s="44">
        <v>1</v>
      </c>
      <c r="Q29" s="45">
        <v>50</v>
      </c>
      <c r="R29" s="16">
        <v>1</v>
      </c>
      <c r="S29" s="17">
        <v>50</v>
      </c>
      <c r="T29" s="44">
        <v>1</v>
      </c>
      <c r="U29" s="45">
        <v>50</v>
      </c>
      <c r="V29" s="16">
        <v>1</v>
      </c>
      <c r="W29" s="17">
        <v>50</v>
      </c>
      <c r="X29" s="44">
        <v>1</v>
      </c>
      <c r="Y29" s="45">
        <v>50</v>
      </c>
      <c r="Z29" s="16">
        <v>1</v>
      </c>
      <c r="AA29" s="17">
        <v>50</v>
      </c>
      <c r="AB29" s="44">
        <v>1</v>
      </c>
      <c r="AC29" s="45">
        <v>50</v>
      </c>
    </row>
    <row r="30" spans="2:32" x14ac:dyDescent="0.3">
      <c r="B30" s="58"/>
      <c r="C30" t="s">
        <v>105</v>
      </c>
      <c r="D30" s="23">
        <f>Costs!F5</f>
        <v>-39</v>
      </c>
      <c r="E30" s="22"/>
      <c r="F30" s="16">
        <v>1</v>
      </c>
      <c r="G30" s="17">
        <v>50</v>
      </c>
      <c r="H30" s="44">
        <v>1</v>
      </c>
      <c r="I30" s="45">
        <v>50</v>
      </c>
      <c r="J30" s="16">
        <v>1</v>
      </c>
      <c r="K30" s="17">
        <v>50</v>
      </c>
      <c r="L30" s="44">
        <v>1</v>
      </c>
      <c r="M30" s="45">
        <v>50</v>
      </c>
      <c r="N30" s="16">
        <v>1</v>
      </c>
      <c r="O30" s="17">
        <v>50</v>
      </c>
      <c r="P30" s="44">
        <v>1</v>
      </c>
      <c r="Q30" s="45">
        <v>50</v>
      </c>
      <c r="R30" s="16">
        <v>1</v>
      </c>
      <c r="S30" s="17">
        <v>50</v>
      </c>
      <c r="T30" s="44">
        <v>1</v>
      </c>
      <c r="U30" s="45">
        <v>50</v>
      </c>
      <c r="V30" s="16">
        <v>1</v>
      </c>
      <c r="W30" s="17">
        <v>50</v>
      </c>
      <c r="X30" s="44">
        <v>1</v>
      </c>
      <c r="Y30" s="45">
        <v>50</v>
      </c>
      <c r="Z30" s="16">
        <v>1</v>
      </c>
      <c r="AA30" s="17">
        <v>50</v>
      </c>
      <c r="AB30" s="44">
        <v>1</v>
      </c>
      <c r="AC30" s="45">
        <v>50</v>
      </c>
    </row>
    <row r="31" spans="2:32" x14ac:dyDescent="0.3">
      <c r="B31" s="58"/>
      <c r="C31" t="s">
        <v>106</v>
      </c>
      <c r="D31" s="23">
        <f>Costs!G5</f>
        <v>-49</v>
      </c>
      <c r="E31" s="22"/>
      <c r="F31" s="16">
        <v>1</v>
      </c>
      <c r="G31" s="17">
        <v>50</v>
      </c>
      <c r="H31" s="44">
        <v>1</v>
      </c>
      <c r="I31" s="45">
        <v>50</v>
      </c>
      <c r="J31" s="16">
        <v>1</v>
      </c>
      <c r="K31" s="17">
        <v>50</v>
      </c>
      <c r="L31" s="44">
        <v>1</v>
      </c>
      <c r="M31" s="45">
        <v>50</v>
      </c>
      <c r="N31" s="16">
        <v>1</v>
      </c>
      <c r="O31" s="17">
        <v>50</v>
      </c>
      <c r="P31" s="44">
        <v>1</v>
      </c>
      <c r="Q31" s="45">
        <v>50</v>
      </c>
      <c r="R31" s="16">
        <v>1</v>
      </c>
      <c r="S31" s="17">
        <v>50</v>
      </c>
      <c r="T31" s="44">
        <v>1</v>
      </c>
      <c r="U31" s="45">
        <v>50</v>
      </c>
      <c r="V31" s="16">
        <v>1</v>
      </c>
      <c r="W31" s="17">
        <v>50</v>
      </c>
      <c r="X31" s="44">
        <v>1</v>
      </c>
      <c r="Y31" s="45">
        <v>50</v>
      </c>
      <c r="Z31" s="16">
        <v>1</v>
      </c>
      <c r="AA31" s="17">
        <v>50</v>
      </c>
      <c r="AB31" s="44">
        <v>1</v>
      </c>
      <c r="AC31" s="45">
        <v>50</v>
      </c>
    </row>
    <row r="32" spans="2:32" x14ac:dyDescent="0.3">
      <c r="B32" s="58"/>
      <c r="C32" t="s">
        <v>107</v>
      </c>
      <c r="D32" s="23">
        <f>Costs!H5</f>
        <v>-15</v>
      </c>
      <c r="E32" s="22"/>
      <c r="F32" s="16">
        <v>1</v>
      </c>
      <c r="G32" s="17">
        <v>50</v>
      </c>
      <c r="H32" s="44">
        <v>1</v>
      </c>
      <c r="I32" s="45">
        <v>50</v>
      </c>
      <c r="J32" s="16">
        <v>1</v>
      </c>
      <c r="K32" s="17">
        <v>50</v>
      </c>
      <c r="L32" s="44">
        <v>1</v>
      </c>
      <c r="M32" s="45">
        <v>50</v>
      </c>
      <c r="N32" s="16">
        <v>1</v>
      </c>
      <c r="O32" s="17">
        <v>50</v>
      </c>
      <c r="P32" s="44">
        <v>1</v>
      </c>
      <c r="Q32" s="45">
        <v>50</v>
      </c>
      <c r="R32" s="16">
        <v>1</v>
      </c>
      <c r="S32" s="17">
        <v>50</v>
      </c>
      <c r="T32" s="44">
        <v>1</v>
      </c>
      <c r="U32" s="45">
        <v>50</v>
      </c>
      <c r="V32" s="16">
        <v>1</v>
      </c>
      <c r="W32" s="17">
        <v>50</v>
      </c>
      <c r="X32" s="44">
        <v>1</v>
      </c>
      <c r="Y32" s="45">
        <v>50</v>
      </c>
      <c r="Z32" s="16">
        <v>1</v>
      </c>
      <c r="AA32" s="17">
        <v>50</v>
      </c>
      <c r="AB32" s="44">
        <v>1</v>
      </c>
      <c r="AC32" s="45">
        <v>50</v>
      </c>
    </row>
    <row r="33" spans="2:29" x14ac:dyDescent="0.3">
      <c r="B33" s="58"/>
      <c r="C33" s="22"/>
      <c r="D33" s="22"/>
      <c r="E33" s="22"/>
      <c r="H33" s="46"/>
      <c r="I33" s="47"/>
      <c r="L33" s="46"/>
      <c r="M33" s="47"/>
      <c r="P33" s="46"/>
      <c r="Q33" s="47"/>
      <c r="T33" s="46"/>
      <c r="U33" s="47"/>
      <c r="X33" s="46"/>
      <c r="Y33" s="47"/>
      <c r="AB33" s="46"/>
      <c r="AC33" s="47"/>
    </row>
    <row r="34" spans="2:29" x14ac:dyDescent="0.3">
      <c r="B34" s="58"/>
      <c r="C34" s="22"/>
      <c r="D34" s="22"/>
      <c r="E34" s="22"/>
      <c r="H34" s="46"/>
      <c r="I34" s="47"/>
      <c r="L34" s="46"/>
      <c r="M34" s="47"/>
      <c r="P34" s="46"/>
      <c r="Q34" s="47"/>
      <c r="T34" s="46"/>
      <c r="U34" s="47"/>
      <c r="X34" s="46"/>
      <c r="Y34" s="47"/>
      <c r="AB34" s="46"/>
      <c r="AC34" s="47"/>
    </row>
    <row r="35" spans="2:29" x14ac:dyDescent="0.3">
      <c r="B35" s="58"/>
      <c r="C35" s="3" t="s">
        <v>18</v>
      </c>
      <c r="D35" s="3" t="s">
        <v>28</v>
      </c>
      <c r="E35" s="3"/>
      <c r="F35" s="4" t="s">
        <v>93</v>
      </c>
      <c r="G35" s="4" t="s">
        <v>27</v>
      </c>
      <c r="H35" s="42" t="s">
        <v>93</v>
      </c>
      <c r="I35" s="43" t="s">
        <v>27</v>
      </c>
      <c r="J35" s="4" t="s">
        <v>93</v>
      </c>
      <c r="K35" s="4" t="s">
        <v>27</v>
      </c>
      <c r="L35" s="42" t="s">
        <v>93</v>
      </c>
      <c r="M35" s="43" t="s">
        <v>27</v>
      </c>
      <c r="N35" s="4" t="s">
        <v>93</v>
      </c>
      <c r="O35" s="4" t="s">
        <v>27</v>
      </c>
      <c r="P35" s="42" t="s">
        <v>93</v>
      </c>
      <c r="Q35" s="43" t="s">
        <v>27</v>
      </c>
      <c r="R35" s="4" t="s">
        <v>93</v>
      </c>
      <c r="S35" s="4" t="s">
        <v>27</v>
      </c>
      <c r="T35" s="42" t="s">
        <v>93</v>
      </c>
      <c r="U35" s="43" t="s">
        <v>27</v>
      </c>
      <c r="V35" s="4" t="s">
        <v>93</v>
      </c>
      <c r="W35" s="4" t="s">
        <v>27</v>
      </c>
      <c r="X35" s="42" t="s">
        <v>93</v>
      </c>
      <c r="Y35" s="43" t="s">
        <v>27</v>
      </c>
      <c r="Z35" s="4" t="s">
        <v>93</v>
      </c>
      <c r="AA35" s="4" t="s">
        <v>27</v>
      </c>
      <c r="AB35" s="42" t="s">
        <v>93</v>
      </c>
      <c r="AC35" s="43" t="s">
        <v>27</v>
      </c>
    </row>
    <row r="36" spans="2:29" x14ac:dyDescent="0.3">
      <c r="B36" s="58"/>
      <c r="C36" s="22" t="s">
        <v>21</v>
      </c>
      <c r="D36" s="23">
        <f>Costs!D21</f>
        <v>-920</v>
      </c>
      <c r="E36" s="22"/>
      <c r="F36" s="16">
        <v>1</v>
      </c>
      <c r="G36" s="17">
        <v>2</v>
      </c>
      <c r="H36" s="44">
        <v>1</v>
      </c>
      <c r="I36" s="45">
        <v>2</v>
      </c>
      <c r="J36" s="16">
        <v>1</v>
      </c>
      <c r="K36" s="17">
        <v>2</v>
      </c>
      <c r="L36" s="44">
        <v>1</v>
      </c>
      <c r="M36" s="45">
        <v>2</v>
      </c>
      <c r="N36" s="16">
        <v>1</v>
      </c>
      <c r="O36" s="17">
        <v>2</v>
      </c>
      <c r="P36" s="44">
        <v>1</v>
      </c>
      <c r="Q36" s="45">
        <v>2</v>
      </c>
      <c r="R36" s="16">
        <v>1</v>
      </c>
      <c r="S36" s="17">
        <v>2</v>
      </c>
      <c r="T36" s="44">
        <v>1</v>
      </c>
      <c r="U36" s="45">
        <v>2</v>
      </c>
      <c r="V36" s="16">
        <v>1</v>
      </c>
      <c r="W36" s="17">
        <v>2</v>
      </c>
      <c r="X36" s="44">
        <v>1</v>
      </c>
      <c r="Y36" s="45">
        <v>2</v>
      </c>
      <c r="Z36" s="16">
        <v>1</v>
      </c>
      <c r="AA36" s="17">
        <v>2</v>
      </c>
      <c r="AB36" s="52">
        <v>1</v>
      </c>
      <c r="AC36" s="45">
        <v>2</v>
      </c>
    </row>
    <row r="37" spans="2:29" x14ac:dyDescent="0.3">
      <c r="B37" s="58"/>
      <c r="C37" s="22" t="s">
        <v>22</v>
      </c>
      <c r="D37" s="23">
        <f>Costs!E21</f>
        <v>-630</v>
      </c>
      <c r="E37" s="22"/>
      <c r="F37" s="16">
        <v>1</v>
      </c>
      <c r="G37" s="17">
        <v>2</v>
      </c>
      <c r="H37" s="44">
        <v>1</v>
      </c>
      <c r="I37" s="45">
        <v>2</v>
      </c>
      <c r="J37" s="16">
        <v>1</v>
      </c>
      <c r="K37" s="17">
        <v>2</v>
      </c>
      <c r="L37" s="44">
        <v>1</v>
      </c>
      <c r="M37" s="45">
        <v>2</v>
      </c>
      <c r="N37" s="16">
        <v>1</v>
      </c>
      <c r="O37" s="17">
        <v>2</v>
      </c>
      <c r="P37" s="44">
        <v>1</v>
      </c>
      <c r="Q37" s="45">
        <v>2</v>
      </c>
      <c r="R37" s="16">
        <v>1</v>
      </c>
      <c r="S37" s="17">
        <v>2</v>
      </c>
      <c r="T37" s="44">
        <v>1</v>
      </c>
      <c r="U37" s="45">
        <v>2</v>
      </c>
      <c r="V37" s="16">
        <v>1</v>
      </c>
      <c r="W37" s="17">
        <v>2</v>
      </c>
      <c r="X37" s="44">
        <v>1</v>
      </c>
      <c r="Y37" s="45">
        <v>2</v>
      </c>
      <c r="Z37" s="16">
        <v>1</v>
      </c>
      <c r="AA37" s="17">
        <v>2</v>
      </c>
      <c r="AB37" s="52">
        <v>1</v>
      </c>
      <c r="AC37" s="45">
        <v>2</v>
      </c>
    </row>
    <row r="38" spans="2:29" x14ac:dyDescent="0.3">
      <c r="B38" s="58"/>
      <c r="C38" s="22" t="s">
        <v>23</v>
      </c>
      <c r="D38" s="23">
        <f>Costs!F21</f>
        <v>-695</v>
      </c>
      <c r="E38" s="22"/>
      <c r="F38" s="16">
        <v>1</v>
      </c>
      <c r="G38" s="17">
        <v>2</v>
      </c>
      <c r="H38" s="44">
        <v>1</v>
      </c>
      <c r="I38" s="45">
        <v>2</v>
      </c>
      <c r="J38" s="16">
        <v>1</v>
      </c>
      <c r="K38" s="17">
        <v>2</v>
      </c>
      <c r="L38" s="44">
        <v>1</v>
      </c>
      <c r="M38" s="45">
        <v>2</v>
      </c>
      <c r="N38" s="16">
        <v>1</v>
      </c>
      <c r="O38" s="17">
        <v>2</v>
      </c>
      <c r="P38" s="44">
        <v>1</v>
      </c>
      <c r="Q38" s="45">
        <v>2</v>
      </c>
      <c r="R38" s="16">
        <v>1</v>
      </c>
      <c r="S38" s="17">
        <v>2</v>
      </c>
      <c r="T38" s="44">
        <v>1</v>
      </c>
      <c r="U38" s="45">
        <v>2</v>
      </c>
      <c r="V38" s="16">
        <v>1</v>
      </c>
      <c r="W38" s="17">
        <v>2</v>
      </c>
      <c r="X38" s="44">
        <v>1</v>
      </c>
      <c r="Y38" s="45">
        <v>2</v>
      </c>
      <c r="Z38" s="16">
        <v>1</v>
      </c>
      <c r="AA38" s="17">
        <v>2</v>
      </c>
      <c r="AB38" s="52">
        <v>1</v>
      </c>
      <c r="AC38" s="45">
        <v>2</v>
      </c>
    </row>
    <row r="39" spans="2:29" x14ac:dyDescent="0.3">
      <c r="B39" s="58"/>
      <c r="C39" s="22" t="s">
        <v>24</v>
      </c>
      <c r="D39" s="23">
        <f>Costs!G21</f>
        <v>-395</v>
      </c>
      <c r="E39" s="22"/>
      <c r="F39" s="16">
        <v>1</v>
      </c>
      <c r="G39" s="17">
        <v>2</v>
      </c>
      <c r="H39" s="44">
        <v>1</v>
      </c>
      <c r="I39" s="45">
        <v>2</v>
      </c>
      <c r="J39" s="16">
        <v>1</v>
      </c>
      <c r="K39" s="17">
        <v>2</v>
      </c>
      <c r="L39" s="44">
        <v>1</v>
      </c>
      <c r="M39" s="45">
        <v>2</v>
      </c>
      <c r="N39" s="16">
        <v>1</v>
      </c>
      <c r="O39" s="17">
        <v>2</v>
      </c>
      <c r="P39" s="44">
        <v>1</v>
      </c>
      <c r="Q39" s="45">
        <v>2</v>
      </c>
      <c r="R39" s="16">
        <v>1</v>
      </c>
      <c r="S39" s="17">
        <v>2</v>
      </c>
      <c r="T39" s="44">
        <v>1</v>
      </c>
      <c r="U39" s="45">
        <v>2</v>
      </c>
      <c r="V39" s="16">
        <v>1</v>
      </c>
      <c r="W39" s="17">
        <v>2</v>
      </c>
      <c r="X39" s="44">
        <v>1</v>
      </c>
      <c r="Y39" s="45">
        <v>2</v>
      </c>
      <c r="Z39" s="16">
        <v>1</v>
      </c>
      <c r="AA39" s="17">
        <v>2</v>
      </c>
      <c r="AB39" s="52">
        <v>1</v>
      </c>
      <c r="AC39" s="45">
        <v>2</v>
      </c>
    </row>
    <row r="40" spans="2:29" x14ac:dyDescent="0.3">
      <c r="B40" s="58"/>
      <c r="C40" s="22" t="s">
        <v>25</v>
      </c>
      <c r="D40" s="23">
        <f>Costs!H21</f>
        <v>-95</v>
      </c>
      <c r="E40" s="22"/>
      <c r="F40" s="16">
        <v>1</v>
      </c>
      <c r="G40" s="17">
        <v>2</v>
      </c>
      <c r="H40" s="50">
        <v>1</v>
      </c>
      <c r="I40" s="51">
        <v>2</v>
      </c>
      <c r="J40" s="16">
        <v>1</v>
      </c>
      <c r="K40" s="17">
        <v>2</v>
      </c>
      <c r="L40" s="50">
        <v>1</v>
      </c>
      <c r="M40" s="51">
        <v>2</v>
      </c>
      <c r="N40" s="16">
        <v>1</v>
      </c>
      <c r="O40" s="17">
        <v>2</v>
      </c>
      <c r="P40" s="50">
        <v>1</v>
      </c>
      <c r="Q40" s="51">
        <v>2</v>
      </c>
      <c r="R40" s="16">
        <v>1</v>
      </c>
      <c r="S40" s="17">
        <v>2</v>
      </c>
      <c r="T40" s="50">
        <v>1</v>
      </c>
      <c r="U40" s="51">
        <v>2</v>
      </c>
      <c r="V40" s="16">
        <v>1</v>
      </c>
      <c r="W40" s="17">
        <v>2</v>
      </c>
      <c r="X40" s="50">
        <v>1</v>
      </c>
      <c r="Y40" s="51">
        <v>2</v>
      </c>
      <c r="Z40" s="16">
        <v>1</v>
      </c>
      <c r="AA40" s="17">
        <v>2</v>
      </c>
      <c r="AB40" s="53">
        <v>1</v>
      </c>
      <c r="AC40" s="51">
        <v>2</v>
      </c>
    </row>
  </sheetData>
  <mergeCells count="26">
    <mergeCell ref="Z5:AA5"/>
    <mergeCell ref="AB5:AC5"/>
    <mergeCell ref="F5:G5"/>
    <mergeCell ref="H5:I5"/>
    <mergeCell ref="J5:K5"/>
    <mergeCell ref="L5:M5"/>
    <mergeCell ref="N5:O5"/>
    <mergeCell ref="P5:Q5"/>
    <mergeCell ref="L26:M26"/>
    <mergeCell ref="R5:S5"/>
    <mergeCell ref="T5:U5"/>
    <mergeCell ref="V5:W5"/>
    <mergeCell ref="X5:Y5"/>
    <mergeCell ref="B5:B19"/>
    <mergeCell ref="B26:B40"/>
    <mergeCell ref="F26:G26"/>
    <mergeCell ref="H26:I26"/>
    <mergeCell ref="J26:K26"/>
    <mergeCell ref="Z26:AA26"/>
    <mergeCell ref="AB26:AC26"/>
    <mergeCell ref="N26:O26"/>
    <mergeCell ref="P26:Q26"/>
    <mergeCell ref="R26:S26"/>
    <mergeCell ref="T26:U26"/>
    <mergeCell ref="V26:W26"/>
    <mergeCell ref="X26:Y26"/>
  </mergeCells>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32"/>
  <sheetViews>
    <sheetView tabSelected="1" workbookViewId="0">
      <pane xSplit="3" ySplit="6" topLeftCell="D7" activePane="bottomRight" state="frozen"/>
      <selection pane="topRight" activeCell="D1" sqref="D1"/>
      <selection pane="bottomLeft" activeCell="A5" sqref="A5"/>
      <selection pane="bottomRight" activeCell="C4" sqref="C4"/>
    </sheetView>
  </sheetViews>
  <sheetFormatPr defaultRowHeight="14.4" outlineLevelCol="1" x14ac:dyDescent="0.3"/>
  <cols>
    <col min="1" max="1" width="17.6640625" customWidth="1"/>
    <col min="2" max="2" width="7.44140625" bestFit="1" customWidth="1"/>
    <col min="3" max="3" width="27.33203125" bestFit="1" customWidth="1"/>
    <col min="4" max="4" width="6.5546875" customWidth="1" outlineLevel="1"/>
    <col min="5" max="5" width="8" customWidth="1" outlineLevel="1"/>
    <col min="6" max="6" width="10.5546875" customWidth="1" outlineLevel="1"/>
    <col min="7" max="7" width="5.5546875" customWidth="1" outlineLevel="1"/>
    <col min="8" max="8" width="8" customWidth="1" outlineLevel="1"/>
    <col min="9" max="9" width="10.5546875" customWidth="1" outlineLevel="1"/>
    <col min="10" max="10" width="6.5546875" customWidth="1" outlineLevel="1"/>
    <col min="11" max="11" width="8" customWidth="1" outlineLevel="1"/>
    <col min="12" max="12" width="10.5546875" customWidth="1" outlineLevel="1"/>
    <col min="13" max="13" width="5.5546875" customWidth="1" outlineLevel="1"/>
    <col min="14" max="14" width="8" customWidth="1" outlineLevel="1"/>
    <col min="15" max="15" width="10.5546875" customWidth="1" outlineLevel="1"/>
    <col min="16" max="16" width="5.5546875" customWidth="1" outlineLevel="1"/>
    <col min="17" max="17" width="8" customWidth="1" outlineLevel="1"/>
    <col min="18" max="18" width="10.5546875" customWidth="1" outlineLevel="1"/>
    <col min="19" max="19" width="6.5546875" customWidth="1" outlineLevel="1"/>
    <col min="20" max="20" width="8" customWidth="1" outlineLevel="1"/>
    <col min="21" max="21" width="10.5546875" customWidth="1" outlineLevel="1"/>
    <col min="22" max="22" width="6.5546875" customWidth="1" outlineLevel="1"/>
    <col min="23" max="23" width="8" customWidth="1" outlineLevel="1"/>
    <col min="24" max="24" width="10.5546875" customWidth="1" outlineLevel="1"/>
    <col min="25" max="25" width="6.5546875" customWidth="1" outlineLevel="1"/>
    <col min="26" max="26" width="8" customWidth="1" outlineLevel="1"/>
    <col min="27" max="27" width="10.5546875" customWidth="1" outlineLevel="1"/>
    <col min="28" max="28" width="6.5546875" customWidth="1" outlineLevel="1"/>
    <col min="29" max="29" width="8" customWidth="1" outlineLevel="1"/>
    <col min="30" max="30" width="10.5546875" customWidth="1" outlineLevel="1"/>
    <col min="31" max="31" width="6.5546875" customWidth="1" outlineLevel="1"/>
    <col min="32" max="32" width="8" customWidth="1" outlineLevel="1"/>
    <col min="33" max="33" width="10.5546875" customWidth="1" outlineLevel="1"/>
    <col min="34" max="34" width="6.5546875" customWidth="1" outlineLevel="1"/>
    <col min="35" max="35" width="8" customWidth="1" outlineLevel="1"/>
    <col min="36" max="36" width="10.5546875" customWidth="1" outlineLevel="1"/>
    <col min="37" max="37" width="6.5546875" customWidth="1" outlineLevel="1"/>
    <col min="38" max="38" width="8" customWidth="1" outlineLevel="1"/>
    <col min="39" max="39" width="10.5546875" customWidth="1" outlineLevel="1"/>
    <col min="40" max="40" width="9.109375" customWidth="1" outlineLevel="1"/>
    <col min="41" max="41" width="7.5546875" bestFit="1" customWidth="1"/>
    <col min="42" max="42" width="9" bestFit="1" customWidth="1"/>
    <col min="43" max="43" width="10.5546875" bestFit="1" customWidth="1"/>
  </cols>
  <sheetData>
    <row r="1" spans="2:51" x14ac:dyDescent="0.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1" x14ac:dyDescent="0.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1" x14ac:dyDescent="0.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2:51" ht="46.8" customHeight="1" x14ac:dyDescent="0.3"/>
    <row r="5" spans="2:51" ht="15" customHeight="1" x14ac:dyDescent="0.3">
      <c r="B5" s="58" t="s">
        <v>33</v>
      </c>
      <c r="C5" s="3"/>
      <c r="D5" s="55" t="s">
        <v>0</v>
      </c>
      <c r="E5" s="55"/>
      <c r="F5" s="55"/>
      <c r="G5" s="59" t="s">
        <v>1</v>
      </c>
      <c r="H5" s="59"/>
      <c r="I5" s="59"/>
      <c r="J5" s="55" t="s">
        <v>2</v>
      </c>
      <c r="K5" s="55"/>
      <c r="L5" s="55"/>
      <c r="M5" s="59" t="s">
        <v>3</v>
      </c>
      <c r="N5" s="59"/>
      <c r="O5" s="59"/>
      <c r="P5" s="55" t="s">
        <v>4</v>
      </c>
      <c r="Q5" s="55"/>
      <c r="R5" s="55"/>
      <c r="S5" s="59" t="s">
        <v>5</v>
      </c>
      <c r="T5" s="59"/>
      <c r="U5" s="59"/>
      <c r="V5" s="55" t="s">
        <v>6</v>
      </c>
      <c r="W5" s="55"/>
      <c r="X5" s="55"/>
      <c r="Y5" s="59" t="s">
        <v>7</v>
      </c>
      <c r="Z5" s="59"/>
      <c r="AA5" s="59"/>
      <c r="AB5" s="55" t="s">
        <v>8</v>
      </c>
      <c r="AC5" s="55"/>
      <c r="AD5" s="55"/>
      <c r="AE5" s="59" t="s">
        <v>9</v>
      </c>
      <c r="AF5" s="59"/>
      <c r="AG5" s="59"/>
      <c r="AH5" s="55" t="s">
        <v>10</v>
      </c>
      <c r="AI5" s="55"/>
      <c r="AJ5" s="55"/>
      <c r="AK5" s="59" t="s">
        <v>11</v>
      </c>
      <c r="AL5" s="59"/>
      <c r="AM5" s="59"/>
      <c r="AO5" s="60" t="s">
        <v>34</v>
      </c>
      <c r="AP5" s="60"/>
      <c r="AQ5" s="60"/>
    </row>
    <row r="6" spans="2:51" x14ac:dyDescent="0.3">
      <c r="B6" s="58"/>
      <c r="C6" s="3" t="s">
        <v>18</v>
      </c>
      <c r="D6" s="4" t="s">
        <v>20</v>
      </c>
      <c r="E6" s="4" t="s">
        <v>31</v>
      </c>
      <c r="F6" s="4" t="s">
        <v>32</v>
      </c>
      <c r="G6" s="41" t="s">
        <v>20</v>
      </c>
      <c r="H6" s="41" t="s">
        <v>31</v>
      </c>
      <c r="I6" s="41" t="s">
        <v>32</v>
      </c>
      <c r="J6" s="4" t="s">
        <v>20</v>
      </c>
      <c r="K6" s="4" t="s">
        <v>31</v>
      </c>
      <c r="L6" s="4" t="s">
        <v>32</v>
      </c>
      <c r="M6" s="41" t="s">
        <v>20</v>
      </c>
      <c r="N6" s="41" t="s">
        <v>31</v>
      </c>
      <c r="O6" s="41" t="s">
        <v>32</v>
      </c>
      <c r="P6" s="4" t="s">
        <v>20</v>
      </c>
      <c r="Q6" s="4" t="s">
        <v>31</v>
      </c>
      <c r="R6" s="4" t="s">
        <v>32</v>
      </c>
      <c r="S6" s="41" t="s">
        <v>20</v>
      </c>
      <c r="T6" s="41" t="s">
        <v>31</v>
      </c>
      <c r="U6" s="41" t="s">
        <v>32</v>
      </c>
      <c r="V6" s="4" t="s">
        <v>20</v>
      </c>
      <c r="W6" s="4" t="s">
        <v>31</v>
      </c>
      <c r="X6" s="4" t="s">
        <v>32</v>
      </c>
      <c r="Y6" s="41" t="s">
        <v>20</v>
      </c>
      <c r="Z6" s="41" t="s">
        <v>31</v>
      </c>
      <c r="AA6" s="41" t="s">
        <v>32</v>
      </c>
      <c r="AB6" s="4" t="s">
        <v>20</v>
      </c>
      <c r="AC6" s="4" t="s">
        <v>31</v>
      </c>
      <c r="AD6" s="4" t="s">
        <v>32</v>
      </c>
      <c r="AE6" s="41" t="s">
        <v>20</v>
      </c>
      <c r="AF6" s="41" t="s">
        <v>31</v>
      </c>
      <c r="AG6" s="41" t="s">
        <v>32</v>
      </c>
      <c r="AH6" s="4" t="s">
        <v>20</v>
      </c>
      <c r="AI6" s="4" t="s">
        <v>31</v>
      </c>
      <c r="AJ6" s="4" t="s">
        <v>32</v>
      </c>
      <c r="AK6" s="41" t="s">
        <v>20</v>
      </c>
      <c r="AL6" s="41" t="s">
        <v>31</v>
      </c>
      <c r="AM6" s="41" t="s">
        <v>32</v>
      </c>
      <c r="AO6" s="12" t="s">
        <v>20</v>
      </c>
      <c r="AP6" s="12" t="s">
        <v>31</v>
      </c>
      <c r="AQ6" s="12" t="s">
        <v>32</v>
      </c>
    </row>
    <row r="7" spans="2:51" x14ac:dyDescent="0.3">
      <c r="B7" s="58"/>
      <c r="C7" s="22" t="s">
        <v>103</v>
      </c>
      <c r="D7" s="33">
        <f>Forecast!$D7*Forecast!F7*Forecast!G7</f>
        <v>200</v>
      </c>
      <c r="E7" s="33">
        <f>Forecast!$D28*Forecast!F28*Forecast!G28</f>
        <v>-1150</v>
      </c>
      <c r="F7" s="33">
        <f>D7+E7</f>
        <v>-950</v>
      </c>
      <c r="G7" s="23">
        <f>Forecast!$D7*Forecast!H7*Forecast!I7</f>
        <v>240</v>
      </c>
      <c r="H7" s="23">
        <f>Forecast!$D28*Forecast!H28*Forecast!I28</f>
        <v>-1150</v>
      </c>
      <c r="I7" s="23">
        <f>G7+H7</f>
        <v>-910</v>
      </c>
      <c r="J7" s="33">
        <f>Forecast!$D7*Forecast!J7*Forecast!K7</f>
        <v>660</v>
      </c>
      <c r="K7" s="33">
        <f>Forecast!$D28*Forecast!J28*Forecast!K28</f>
        <v>-1150</v>
      </c>
      <c r="L7" s="33">
        <f>J7+K7</f>
        <v>-490</v>
      </c>
      <c r="M7" s="23">
        <f>Forecast!$D7*Forecast!L7*Forecast!M7</f>
        <v>800</v>
      </c>
      <c r="N7" s="23">
        <f>Forecast!$D28*Forecast!L28*Forecast!M28</f>
        <v>-1150</v>
      </c>
      <c r="O7" s="23">
        <f>M7+N7</f>
        <v>-350</v>
      </c>
      <c r="P7" s="33">
        <f>Forecast!$D7*Forecast!N7*Forecast!O7</f>
        <v>880</v>
      </c>
      <c r="Q7" s="33">
        <f>Forecast!$D28*Forecast!N28*Forecast!O28</f>
        <v>-1150</v>
      </c>
      <c r="R7" s="33">
        <f>P7+Q7</f>
        <v>-270</v>
      </c>
      <c r="S7" s="23">
        <f>Forecast!$D7*Forecast!P7*Forecast!Q7</f>
        <v>1600</v>
      </c>
      <c r="T7" s="23">
        <f>Forecast!$D28*Forecast!P28*Forecast!Q28</f>
        <v>-1150</v>
      </c>
      <c r="U7" s="23">
        <f>S7+T7</f>
        <v>450</v>
      </c>
      <c r="V7" s="33">
        <f>Forecast!$D7*Forecast!R7*Forecast!S7</f>
        <v>1600</v>
      </c>
      <c r="W7" s="33">
        <f>Forecast!$D28*Forecast!R28*Forecast!S28</f>
        <v>-1150</v>
      </c>
      <c r="X7" s="33">
        <f>V7+W7</f>
        <v>450</v>
      </c>
      <c r="Y7" s="23">
        <f>Forecast!$D7*Forecast!T7*Forecast!U7</f>
        <v>1800</v>
      </c>
      <c r="Z7" s="23">
        <f>Forecast!$D28*Forecast!T28*Forecast!U28</f>
        <v>-1150</v>
      </c>
      <c r="AA7" s="23">
        <f>Y7+Z7</f>
        <v>650</v>
      </c>
      <c r="AB7" s="33">
        <f>Forecast!$D7*Forecast!V7*Forecast!W7</f>
        <v>1800</v>
      </c>
      <c r="AC7" s="33">
        <f>Forecast!$D28*Forecast!V28*Forecast!W28</f>
        <v>-1150</v>
      </c>
      <c r="AD7" s="33">
        <f>AB7+AC7</f>
        <v>650</v>
      </c>
      <c r="AE7" s="23">
        <f>Forecast!$D7*Forecast!X7*Forecast!Y7</f>
        <v>1800</v>
      </c>
      <c r="AF7" s="23">
        <f>Forecast!$D28*Forecast!X28*Forecast!Y28</f>
        <v>-1150</v>
      </c>
      <c r="AG7" s="23">
        <f>AE7+AF7</f>
        <v>650</v>
      </c>
      <c r="AH7" s="33">
        <f>Forecast!$D7*Forecast!Z7*Forecast!AA7</f>
        <v>800</v>
      </c>
      <c r="AI7" s="33">
        <f>Forecast!$D28*Forecast!Z28*Forecast!AA28</f>
        <v>-1150</v>
      </c>
      <c r="AJ7" s="33">
        <f>AH7+AI7</f>
        <v>-350</v>
      </c>
      <c r="AK7" s="23">
        <f>Forecast!$D7*Forecast!AB7*Forecast!AC7</f>
        <v>600</v>
      </c>
      <c r="AL7" s="23">
        <f>Forecast!$D28*Forecast!AB28*Forecast!AC28</f>
        <v>-1150</v>
      </c>
      <c r="AM7" s="23">
        <f>AK7+AL7</f>
        <v>-550</v>
      </c>
      <c r="AN7" s="22"/>
      <c r="AO7" s="29">
        <f>AK7+AH7+AE7+AB7+Y7+V7+S7+P7+M7+J7+G7+D7</f>
        <v>12780</v>
      </c>
      <c r="AP7" s="29">
        <f>AL7+AI7+AF7+AC7+Z7+W7+T7+Q7+N7+K7+H7+E7</f>
        <v>-13800</v>
      </c>
      <c r="AQ7" s="29">
        <f>AO7+AP7</f>
        <v>-1020</v>
      </c>
    </row>
    <row r="8" spans="2:51" x14ac:dyDescent="0.3">
      <c r="B8" s="58"/>
      <c r="C8" s="22" t="s">
        <v>104</v>
      </c>
      <c r="D8" s="33">
        <f>Forecast!$D8*Forecast!F8*Forecast!G8</f>
        <v>50</v>
      </c>
      <c r="E8" s="33">
        <f>Forecast!$D29*Forecast!F29*Forecast!G29</f>
        <v>-725</v>
      </c>
      <c r="F8" s="33">
        <f t="shared" ref="F8:F11" si="0">D8+E8</f>
        <v>-675</v>
      </c>
      <c r="G8" s="23">
        <f>Forecast!$D8*Forecast!H8*Forecast!I8</f>
        <v>350</v>
      </c>
      <c r="H8" s="23">
        <f>Forecast!$D29*Forecast!H29*Forecast!I29</f>
        <v>-725</v>
      </c>
      <c r="I8" s="23">
        <f t="shared" ref="I8:I11" si="1">G8+H8</f>
        <v>-375</v>
      </c>
      <c r="J8" s="33">
        <f>Forecast!$D8*Forecast!J8*Forecast!K8</f>
        <v>250</v>
      </c>
      <c r="K8" s="33">
        <f>Forecast!$D29*Forecast!J29*Forecast!K29</f>
        <v>-725</v>
      </c>
      <c r="L8" s="33">
        <f t="shared" ref="L8:L11" si="2">J8+K8</f>
        <v>-475</v>
      </c>
      <c r="M8" s="23">
        <f>Forecast!$D8*Forecast!L8*Forecast!M8</f>
        <v>250</v>
      </c>
      <c r="N8" s="23">
        <f>Forecast!$D29*Forecast!L29*Forecast!M29</f>
        <v>-725</v>
      </c>
      <c r="O8" s="23">
        <f t="shared" ref="O8:O11" si="3">M8+N8</f>
        <v>-475</v>
      </c>
      <c r="P8" s="33">
        <f>Forecast!$D8*Forecast!N8*Forecast!O8</f>
        <v>425</v>
      </c>
      <c r="Q8" s="33">
        <f>Forecast!$D29*Forecast!N29*Forecast!O29</f>
        <v>-725</v>
      </c>
      <c r="R8" s="33">
        <f t="shared" ref="R8:R11" si="4">P8+Q8</f>
        <v>-300</v>
      </c>
      <c r="S8" s="23">
        <f>Forecast!$D8*Forecast!P8*Forecast!Q8</f>
        <v>400</v>
      </c>
      <c r="T8" s="23">
        <f>Forecast!$D29*Forecast!P29*Forecast!Q29</f>
        <v>-725</v>
      </c>
      <c r="U8" s="23">
        <f t="shared" ref="U8:U11" si="5">S8+T8</f>
        <v>-325</v>
      </c>
      <c r="V8" s="33">
        <f>Forecast!$D8*Forecast!R8*Forecast!S8</f>
        <v>250</v>
      </c>
      <c r="W8" s="33">
        <f>Forecast!$D29*Forecast!R29*Forecast!S29</f>
        <v>-725</v>
      </c>
      <c r="X8" s="33">
        <f t="shared" ref="X8:X11" si="6">V8+W8</f>
        <v>-475</v>
      </c>
      <c r="Y8" s="23">
        <f>Forecast!$D8*Forecast!T8*Forecast!U8</f>
        <v>920</v>
      </c>
      <c r="Z8" s="23">
        <f>Forecast!$D29*Forecast!T29*Forecast!U29</f>
        <v>-725</v>
      </c>
      <c r="AA8" s="23">
        <f t="shared" ref="AA8:AA11" si="7">Y8+Z8</f>
        <v>195</v>
      </c>
      <c r="AB8" s="33">
        <f>Forecast!$D8*Forecast!V8*Forecast!W8</f>
        <v>500</v>
      </c>
      <c r="AC8" s="33">
        <f>Forecast!$D29*Forecast!V29*Forecast!W29</f>
        <v>-725</v>
      </c>
      <c r="AD8" s="33">
        <f t="shared" ref="AD8:AD11" si="8">AB8+AC8</f>
        <v>-225</v>
      </c>
      <c r="AE8" s="23">
        <f>Forecast!$D8*Forecast!X8*Forecast!Y8</f>
        <v>800</v>
      </c>
      <c r="AF8" s="23">
        <f>Forecast!$D29*Forecast!X29*Forecast!Y29</f>
        <v>-725</v>
      </c>
      <c r="AG8" s="23">
        <f t="shared" ref="AG8:AG11" si="9">AE8+AF8</f>
        <v>75</v>
      </c>
      <c r="AH8" s="33">
        <f>Forecast!$D8*Forecast!Z8*Forecast!AA8</f>
        <v>800</v>
      </c>
      <c r="AI8" s="33">
        <f>Forecast!$D29*Forecast!Z29*Forecast!AA29</f>
        <v>-725</v>
      </c>
      <c r="AJ8" s="33">
        <f t="shared" ref="AJ8:AJ11" si="10">AH8+AI8</f>
        <v>75</v>
      </c>
      <c r="AK8" s="23">
        <f>Forecast!$D8*Forecast!AB8*Forecast!AC8</f>
        <v>50</v>
      </c>
      <c r="AL8" s="23">
        <f>Forecast!$D29*Forecast!AB29*Forecast!AC29</f>
        <v>-725</v>
      </c>
      <c r="AM8" s="23">
        <f t="shared" ref="AM8:AM11" si="11">AK8+AL8</f>
        <v>-675</v>
      </c>
      <c r="AN8" s="22"/>
      <c r="AO8" s="29">
        <f t="shared" ref="AO8:AP11" si="12">AK8+AH8+AE8+AB8+Y8+V8+S8+P8+M8+J8+G8+D8</f>
        <v>5045</v>
      </c>
      <c r="AP8" s="29">
        <f t="shared" si="12"/>
        <v>-8700</v>
      </c>
      <c r="AQ8" s="29">
        <f t="shared" ref="AQ8:AQ11" si="13">AO8+AP8</f>
        <v>-3655</v>
      </c>
    </row>
    <row r="9" spans="2:51" x14ac:dyDescent="0.3">
      <c r="B9" s="58"/>
      <c r="C9" s="22" t="s">
        <v>105</v>
      </c>
      <c r="D9" s="33">
        <f>Forecast!$D9*Forecast!F9*Forecast!G9</f>
        <v>0</v>
      </c>
      <c r="E9" s="33">
        <f>Forecast!$D30*Forecast!F30*Forecast!G30</f>
        <v>-1950</v>
      </c>
      <c r="F9" s="33">
        <f t="shared" si="0"/>
        <v>-1950</v>
      </c>
      <c r="G9" s="23">
        <f>Forecast!$D9*Forecast!H9*Forecast!I9</f>
        <v>120</v>
      </c>
      <c r="H9" s="23">
        <f>Forecast!$D30*Forecast!H30*Forecast!I30</f>
        <v>-1950</v>
      </c>
      <c r="I9" s="23">
        <f t="shared" si="1"/>
        <v>-1830</v>
      </c>
      <c r="J9" s="33">
        <f>Forecast!$D9*Forecast!J9*Forecast!K9</f>
        <v>900</v>
      </c>
      <c r="K9" s="33">
        <f>Forecast!$D30*Forecast!J30*Forecast!K30</f>
        <v>-1950</v>
      </c>
      <c r="L9" s="33">
        <f t="shared" si="2"/>
        <v>-1050</v>
      </c>
      <c r="M9" s="23">
        <f>Forecast!$D9*Forecast!L9*Forecast!M9</f>
        <v>1200</v>
      </c>
      <c r="N9" s="23">
        <f>Forecast!$D30*Forecast!L30*Forecast!M30</f>
        <v>-1950</v>
      </c>
      <c r="O9" s="23">
        <f t="shared" si="3"/>
        <v>-750</v>
      </c>
      <c r="P9" s="33">
        <f>Forecast!$D9*Forecast!N9*Forecast!O9</f>
        <v>1692</v>
      </c>
      <c r="Q9" s="33">
        <f>Forecast!$D30*Forecast!N30*Forecast!O30</f>
        <v>-1950</v>
      </c>
      <c r="R9" s="33">
        <f t="shared" si="4"/>
        <v>-258</v>
      </c>
      <c r="S9" s="23">
        <f>Forecast!$D9*Forecast!P9*Forecast!Q9</f>
        <v>1764</v>
      </c>
      <c r="T9" s="23">
        <f>Forecast!$D30*Forecast!P30*Forecast!Q30</f>
        <v>-1950</v>
      </c>
      <c r="U9" s="23">
        <f t="shared" si="5"/>
        <v>-186</v>
      </c>
      <c r="V9" s="33">
        <f>Forecast!$D9*Forecast!R9*Forecast!S9</f>
        <v>540</v>
      </c>
      <c r="W9" s="33">
        <f>Forecast!$D30*Forecast!R30*Forecast!S30</f>
        <v>-1950</v>
      </c>
      <c r="X9" s="33">
        <f t="shared" si="6"/>
        <v>-1410</v>
      </c>
      <c r="Y9" s="23">
        <f>Forecast!$D9*Forecast!T9*Forecast!U9</f>
        <v>1248</v>
      </c>
      <c r="Z9" s="23">
        <f>Forecast!$D30*Forecast!T30*Forecast!U30</f>
        <v>-1950</v>
      </c>
      <c r="AA9" s="23">
        <f t="shared" si="7"/>
        <v>-702</v>
      </c>
      <c r="AB9" s="33">
        <f>Forecast!$D9*Forecast!V9*Forecast!W9</f>
        <v>1440</v>
      </c>
      <c r="AC9" s="33">
        <f>Forecast!$D30*Forecast!V30*Forecast!W30</f>
        <v>-1950</v>
      </c>
      <c r="AD9" s="33">
        <f t="shared" si="8"/>
        <v>-510</v>
      </c>
      <c r="AE9" s="23">
        <f>Forecast!$D9*Forecast!X9*Forecast!Y9</f>
        <v>2256</v>
      </c>
      <c r="AF9" s="23">
        <f>Forecast!$D30*Forecast!X30*Forecast!Y30</f>
        <v>-1950</v>
      </c>
      <c r="AG9" s="23">
        <f t="shared" si="9"/>
        <v>306</v>
      </c>
      <c r="AH9" s="33">
        <f>Forecast!$D9*Forecast!Z9*Forecast!AA9</f>
        <v>1824</v>
      </c>
      <c r="AI9" s="33">
        <f>Forecast!$D30*Forecast!Z30*Forecast!AA30</f>
        <v>-1950</v>
      </c>
      <c r="AJ9" s="33">
        <f t="shared" si="10"/>
        <v>-126</v>
      </c>
      <c r="AK9" s="23">
        <f>Forecast!$D9*Forecast!AB9*Forecast!AC9</f>
        <v>2520</v>
      </c>
      <c r="AL9" s="23">
        <f>Forecast!$D30*Forecast!AB30*Forecast!AC30</f>
        <v>-1950</v>
      </c>
      <c r="AM9" s="23">
        <f t="shared" si="11"/>
        <v>570</v>
      </c>
      <c r="AN9" s="22"/>
      <c r="AO9" s="29">
        <f t="shared" si="12"/>
        <v>15504</v>
      </c>
      <c r="AP9" s="29">
        <f t="shared" si="12"/>
        <v>-23400</v>
      </c>
      <c r="AQ9" s="29">
        <f t="shared" si="13"/>
        <v>-7896</v>
      </c>
    </row>
    <row r="10" spans="2:51" x14ac:dyDescent="0.3">
      <c r="B10" s="58"/>
      <c r="C10" s="22" t="s">
        <v>106</v>
      </c>
      <c r="D10" s="33">
        <f>Forecast!$D10*Forecast!F10*Forecast!G10</f>
        <v>1800</v>
      </c>
      <c r="E10" s="33">
        <f>Forecast!$D31*Forecast!F31*Forecast!G31</f>
        <v>-2450</v>
      </c>
      <c r="F10" s="33">
        <f t="shared" si="0"/>
        <v>-650</v>
      </c>
      <c r="G10" s="23">
        <f>Forecast!$D10*Forecast!H10*Forecast!I10</f>
        <v>1087.5</v>
      </c>
      <c r="H10" s="23">
        <f>Forecast!$D31*Forecast!H31*Forecast!I31</f>
        <v>-2450</v>
      </c>
      <c r="I10" s="23">
        <f t="shared" si="1"/>
        <v>-1362.5</v>
      </c>
      <c r="J10" s="33">
        <f>Forecast!$D10*Forecast!J10*Forecast!K10</f>
        <v>1387.5</v>
      </c>
      <c r="K10" s="33">
        <f>Forecast!$D31*Forecast!J31*Forecast!K31</f>
        <v>-2450</v>
      </c>
      <c r="L10" s="33">
        <f t="shared" si="2"/>
        <v>-1062.5</v>
      </c>
      <c r="M10" s="23">
        <f>Forecast!$D10*Forecast!L10*Forecast!M10</f>
        <v>750</v>
      </c>
      <c r="N10" s="23">
        <f>Forecast!$D31*Forecast!L31*Forecast!M31</f>
        <v>-2450</v>
      </c>
      <c r="O10" s="23">
        <f t="shared" si="3"/>
        <v>-1700</v>
      </c>
      <c r="P10" s="33">
        <f>Forecast!$D10*Forecast!N10*Forecast!O10</f>
        <v>412.5</v>
      </c>
      <c r="Q10" s="33">
        <f>Forecast!$D31*Forecast!N31*Forecast!O31</f>
        <v>-2450</v>
      </c>
      <c r="R10" s="33">
        <f t="shared" si="4"/>
        <v>-2037.5</v>
      </c>
      <c r="S10" s="23">
        <f>Forecast!$D10*Forecast!P10*Forecast!Q10</f>
        <v>675</v>
      </c>
      <c r="T10" s="23">
        <f>Forecast!$D31*Forecast!P31*Forecast!Q31</f>
        <v>-2450</v>
      </c>
      <c r="U10" s="23">
        <f t="shared" si="5"/>
        <v>-1775</v>
      </c>
      <c r="V10" s="33">
        <f>Forecast!$D10*Forecast!R10*Forecast!S10</f>
        <v>1162.5</v>
      </c>
      <c r="W10" s="33">
        <f>Forecast!$D31*Forecast!R31*Forecast!S31</f>
        <v>-2450</v>
      </c>
      <c r="X10" s="33">
        <f t="shared" si="6"/>
        <v>-1287.5</v>
      </c>
      <c r="Y10" s="23">
        <f>Forecast!$D10*Forecast!T10*Forecast!U10</f>
        <v>3000</v>
      </c>
      <c r="Z10" s="23">
        <f>Forecast!$D31*Forecast!T31*Forecast!U31</f>
        <v>-2450</v>
      </c>
      <c r="AA10" s="23">
        <f t="shared" si="7"/>
        <v>550</v>
      </c>
      <c r="AB10" s="33">
        <f>Forecast!$D10*Forecast!V10*Forecast!W10</f>
        <v>1020</v>
      </c>
      <c r="AC10" s="33">
        <f>Forecast!$D31*Forecast!V31*Forecast!W31</f>
        <v>-2450</v>
      </c>
      <c r="AD10" s="33">
        <f t="shared" si="8"/>
        <v>-1430</v>
      </c>
      <c r="AE10" s="23">
        <f>Forecast!$D10*Forecast!X10*Forecast!Y10</f>
        <v>2880</v>
      </c>
      <c r="AF10" s="23">
        <f>Forecast!$D31*Forecast!X31*Forecast!Y31</f>
        <v>-2450</v>
      </c>
      <c r="AG10" s="23">
        <f t="shared" si="9"/>
        <v>430</v>
      </c>
      <c r="AH10" s="33">
        <f>Forecast!$D10*Forecast!Z10*Forecast!AA10</f>
        <v>2160</v>
      </c>
      <c r="AI10" s="33">
        <f>Forecast!$D31*Forecast!Z31*Forecast!AA31</f>
        <v>-2450</v>
      </c>
      <c r="AJ10" s="33">
        <f t="shared" si="10"/>
        <v>-290</v>
      </c>
      <c r="AK10" s="23">
        <f>Forecast!$D10*Forecast!AB10*Forecast!AC10</f>
        <v>2250</v>
      </c>
      <c r="AL10" s="23">
        <f>Forecast!$D31*Forecast!AB31*Forecast!AC31</f>
        <v>-2450</v>
      </c>
      <c r="AM10" s="23">
        <f t="shared" si="11"/>
        <v>-200</v>
      </c>
      <c r="AN10" s="22"/>
      <c r="AO10" s="29">
        <f t="shared" si="12"/>
        <v>18585</v>
      </c>
      <c r="AP10" s="29">
        <f t="shared" si="12"/>
        <v>-29400</v>
      </c>
      <c r="AQ10" s="29">
        <f t="shared" si="13"/>
        <v>-10815</v>
      </c>
    </row>
    <row r="11" spans="2:51" x14ac:dyDescent="0.3">
      <c r="B11" s="58"/>
      <c r="C11" s="22" t="s">
        <v>107</v>
      </c>
      <c r="D11" s="33">
        <f>Forecast!$D11*Forecast!F11*Forecast!G11</f>
        <v>80</v>
      </c>
      <c r="E11" s="33">
        <f>Forecast!$D32*Forecast!F32*Forecast!G32</f>
        <v>-750</v>
      </c>
      <c r="F11" s="33">
        <f t="shared" si="0"/>
        <v>-670</v>
      </c>
      <c r="G11" s="23">
        <f>Forecast!$D11*Forecast!H11*Forecast!I11</f>
        <v>155</v>
      </c>
      <c r="H11" s="23">
        <f>Forecast!$D32*Forecast!H32*Forecast!I32</f>
        <v>-750</v>
      </c>
      <c r="I11" s="23">
        <f t="shared" si="1"/>
        <v>-595</v>
      </c>
      <c r="J11" s="33">
        <f>Forecast!$D11*Forecast!J11*Forecast!K11</f>
        <v>75</v>
      </c>
      <c r="K11" s="33">
        <f>Forecast!$D32*Forecast!J32*Forecast!K32</f>
        <v>-750</v>
      </c>
      <c r="L11" s="33">
        <f t="shared" si="2"/>
        <v>-675</v>
      </c>
      <c r="M11" s="23">
        <f>Forecast!$D11*Forecast!L11*Forecast!M11</f>
        <v>300</v>
      </c>
      <c r="N11" s="23">
        <f>Forecast!$D32*Forecast!L32*Forecast!M32</f>
        <v>-750</v>
      </c>
      <c r="O11" s="23">
        <f t="shared" si="3"/>
        <v>-450</v>
      </c>
      <c r="P11" s="33">
        <f>Forecast!$D11*Forecast!N11*Forecast!O11</f>
        <v>112.5</v>
      </c>
      <c r="Q11" s="33">
        <f>Forecast!$D32*Forecast!N32*Forecast!O32</f>
        <v>-750</v>
      </c>
      <c r="R11" s="33">
        <f t="shared" si="4"/>
        <v>-637.5</v>
      </c>
      <c r="S11" s="23">
        <f>Forecast!$D11*Forecast!P11*Forecast!Q11</f>
        <v>247.5</v>
      </c>
      <c r="T11" s="23">
        <f>Forecast!$D32*Forecast!P32*Forecast!Q32</f>
        <v>-750</v>
      </c>
      <c r="U11" s="23">
        <f t="shared" si="5"/>
        <v>-502.5</v>
      </c>
      <c r="V11" s="33">
        <f>Forecast!$D11*Forecast!R11*Forecast!S11</f>
        <v>277.5</v>
      </c>
      <c r="W11" s="33">
        <f>Forecast!$D32*Forecast!R32*Forecast!S32</f>
        <v>-750</v>
      </c>
      <c r="X11" s="33">
        <f t="shared" si="6"/>
        <v>-472.5</v>
      </c>
      <c r="Y11" s="23">
        <f>Forecast!$D11*Forecast!T11*Forecast!U11</f>
        <v>112.5</v>
      </c>
      <c r="Z11" s="23">
        <f>Forecast!$D32*Forecast!T32*Forecast!U32</f>
        <v>-750</v>
      </c>
      <c r="AA11" s="23">
        <f t="shared" si="7"/>
        <v>-637.5</v>
      </c>
      <c r="AB11" s="33">
        <f>Forecast!$D11*Forecast!V11*Forecast!W11</f>
        <v>150</v>
      </c>
      <c r="AC11" s="33">
        <f>Forecast!$D32*Forecast!V32*Forecast!W32</f>
        <v>-750</v>
      </c>
      <c r="AD11" s="33">
        <f t="shared" si="8"/>
        <v>-600</v>
      </c>
      <c r="AE11" s="23">
        <f>Forecast!$D11*Forecast!X11*Forecast!Y11</f>
        <v>315</v>
      </c>
      <c r="AF11" s="23">
        <f>Forecast!$D32*Forecast!X32*Forecast!Y32</f>
        <v>-750</v>
      </c>
      <c r="AG11" s="23">
        <f t="shared" si="9"/>
        <v>-435</v>
      </c>
      <c r="AH11" s="33">
        <f>Forecast!$D11*Forecast!Z11*Forecast!AA11</f>
        <v>117</v>
      </c>
      <c r="AI11" s="33">
        <f>Forecast!$D32*Forecast!Z32*Forecast!AA32</f>
        <v>-750</v>
      </c>
      <c r="AJ11" s="33">
        <f t="shared" si="10"/>
        <v>-633</v>
      </c>
      <c r="AK11" s="23">
        <f>Forecast!$D11*Forecast!AB11*Forecast!AC11</f>
        <v>60</v>
      </c>
      <c r="AL11" s="23">
        <f>Forecast!$D32*Forecast!AB32*Forecast!AC32</f>
        <v>-750</v>
      </c>
      <c r="AM11" s="23">
        <f t="shared" si="11"/>
        <v>-690</v>
      </c>
      <c r="AN11" s="22"/>
      <c r="AO11" s="29">
        <f t="shared" si="12"/>
        <v>2002</v>
      </c>
      <c r="AP11" s="29">
        <f t="shared" si="12"/>
        <v>-9000</v>
      </c>
      <c r="AQ11" s="29">
        <f t="shared" si="13"/>
        <v>-6998</v>
      </c>
    </row>
    <row r="12" spans="2:51" x14ac:dyDescent="0.3">
      <c r="B12" s="58"/>
      <c r="C12" s="22"/>
      <c r="D12" s="34"/>
      <c r="E12" s="34"/>
      <c r="F12" s="34"/>
      <c r="G12" s="22"/>
      <c r="H12" s="22"/>
      <c r="I12" s="22"/>
      <c r="J12" s="34"/>
      <c r="K12" s="34"/>
      <c r="L12" s="34"/>
      <c r="M12" s="22"/>
      <c r="N12" s="22"/>
      <c r="O12" s="22"/>
      <c r="P12" s="34"/>
      <c r="Q12" s="34"/>
      <c r="R12" s="34"/>
      <c r="S12" s="22"/>
      <c r="T12" s="22"/>
      <c r="U12" s="22"/>
      <c r="V12" s="34"/>
      <c r="W12" s="34"/>
      <c r="X12" s="34"/>
      <c r="Y12" s="22"/>
      <c r="Z12" s="22"/>
      <c r="AA12" s="22"/>
      <c r="AB12" s="34"/>
      <c r="AC12" s="34"/>
      <c r="AD12" s="34"/>
      <c r="AE12" s="22"/>
      <c r="AF12" s="22"/>
      <c r="AG12" s="22"/>
      <c r="AH12" s="34"/>
      <c r="AI12" s="34"/>
      <c r="AJ12" s="34"/>
      <c r="AK12" s="22"/>
      <c r="AL12" s="22"/>
      <c r="AM12" s="22"/>
      <c r="AN12" s="22"/>
      <c r="AO12" s="31"/>
      <c r="AP12" s="31"/>
      <c r="AQ12" s="31"/>
    </row>
    <row r="13" spans="2:51" x14ac:dyDescent="0.3">
      <c r="B13" s="58"/>
      <c r="C13" s="22"/>
      <c r="D13" s="34"/>
      <c r="E13" s="34"/>
      <c r="F13" s="34"/>
      <c r="G13" s="22"/>
      <c r="H13" s="22"/>
      <c r="I13" s="22"/>
      <c r="J13" s="34"/>
      <c r="K13" s="34"/>
      <c r="L13" s="34"/>
      <c r="M13" s="22"/>
      <c r="N13" s="22"/>
      <c r="O13" s="22"/>
      <c r="P13" s="34"/>
      <c r="Q13" s="34"/>
      <c r="R13" s="34"/>
      <c r="S13" s="22"/>
      <c r="T13" s="22"/>
      <c r="U13" s="22"/>
      <c r="V13" s="34"/>
      <c r="W13" s="34"/>
      <c r="X13" s="34"/>
      <c r="Y13" s="22"/>
      <c r="Z13" s="22"/>
      <c r="AA13" s="22"/>
      <c r="AB13" s="34"/>
      <c r="AC13" s="34"/>
      <c r="AD13" s="34"/>
      <c r="AE13" s="22"/>
      <c r="AF13" s="22"/>
      <c r="AG13" s="22"/>
      <c r="AH13" s="34"/>
      <c r="AI13" s="34"/>
      <c r="AJ13" s="34"/>
      <c r="AK13" s="22"/>
      <c r="AL13" s="22"/>
      <c r="AM13" s="22"/>
      <c r="AN13" s="22"/>
      <c r="AO13" s="31"/>
      <c r="AP13" s="31"/>
      <c r="AQ13" s="31"/>
    </row>
    <row r="14" spans="2:51" x14ac:dyDescent="0.3">
      <c r="B14" s="58"/>
      <c r="C14" s="3" t="s">
        <v>18</v>
      </c>
      <c r="D14" s="4" t="s">
        <v>20</v>
      </c>
      <c r="E14" s="4" t="s">
        <v>31</v>
      </c>
      <c r="F14" s="4" t="s">
        <v>32</v>
      </c>
      <c r="G14" s="41" t="s">
        <v>20</v>
      </c>
      <c r="H14" s="41" t="s">
        <v>31</v>
      </c>
      <c r="I14" s="41" t="s">
        <v>32</v>
      </c>
      <c r="J14" s="4" t="s">
        <v>20</v>
      </c>
      <c r="K14" s="4" t="s">
        <v>31</v>
      </c>
      <c r="L14" s="4" t="s">
        <v>32</v>
      </c>
      <c r="M14" s="41" t="s">
        <v>20</v>
      </c>
      <c r="N14" s="41" t="s">
        <v>31</v>
      </c>
      <c r="O14" s="41" t="s">
        <v>32</v>
      </c>
      <c r="P14" s="4" t="s">
        <v>20</v>
      </c>
      <c r="Q14" s="4" t="s">
        <v>31</v>
      </c>
      <c r="R14" s="4" t="s">
        <v>32</v>
      </c>
      <c r="S14" s="41" t="s">
        <v>20</v>
      </c>
      <c r="T14" s="41" t="s">
        <v>31</v>
      </c>
      <c r="U14" s="41" t="s">
        <v>32</v>
      </c>
      <c r="V14" s="4" t="s">
        <v>20</v>
      </c>
      <c r="W14" s="4" t="s">
        <v>31</v>
      </c>
      <c r="X14" s="4" t="s">
        <v>32</v>
      </c>
      <c r="Y14" s="41" t="s">
        <v>20</v>
      </c>
      <c r="Z14" s="41" t="s">
        <v>31</v>
      </c>
      <c r="AA14" s="41" t="s">
        <v>32</v>
      </c>
      <c r="AB14" s="4" t="s">
        <v>20</v>
      </c>
      <c r="AC14" s="4" t="s">
        <v>31</v>
      </c>
      <c r="AD14" s="4" t="s">
        <v>32</v>
      </c>
      <c r="AE14" s="41" t="s">
        <v>20</v>
      </c>
      <c r="AF14" s="41" t="s">
        <v>31</v>
      </c>
      <c r="AG14" s="41" t="s">
        <v>32</v>
      </c>
      <c r="AH14" s="4" t="s">
        <v>20</v>
      </c>
      <c r="AI14" s="4" t="s">
        <v>31</v>
      </c>
      <c r="AJ14" s="4" t="s">
        <v>32</v>
      </c>
      <c r="AK14" s="41" t="s">
        <v>20</v>
      </c>
      <c r="AL14" s="41" t="s">
        <v>31</v>
      </c>
      <c r="AM14" s="41" t="s">
        <v>32</v>
      </c>
      <c r="AO14" s="12" t="s">
        <v>20</v>
      </c>
      <c r="AP14" s="12" t="s">
        <v>31</v>
      </c>
      <c r="AQ14" s="12" t="s">
        <v>32</v>
      </c>
    </row>
    <row r="15" spans="2:51" x14ac:dyDescent="0.3">
      <c r="B15" s="58"/>
      <c r="C15" s="22" t="s">
        <v>21</v>
      </c>
      <c r="D15" s="33">
        <f>Forecast!$D15*Forecast!F15*Forecast!G15</f>
        <v>625</v>
      </c>
      <c r="E15" s="33">
        <f>Forecast!$D36*Forecast!F36*Forecast!G36</f>
        <v>-1840</v>
      </c>
      <c r="F15" s="33">
        <f>D15+E15</f>
        <v>-1215</v>
      </c>
      <c r="G15" s="23">
        <f>Forecast!$D15*Forecast!H15*Forecast!I15</f>
        <v>1500</v>
      </c>
      <c r="H15" s="23">
        <f>Forecast!$D36*Forecast!H36*Forecast!I36</f>
        <v>-1840</v>
      </c>
      <c r="I15" s="23">
        <f>G15+H15</f>
        <v>-340</v>
      </c>
      <c r="J15" s="33">
        <f>Forecast!$D15*Forecast!J15*Forecast!K15</f>
        <v>1875</v>
      </c>
      <c r="K15" s="33">
        <f>Forecast!$D36*Forecast!J36*Forecast!K36</f>
        <v>-1840</v>
      </c>
      <c r="L15" s="33">
        <f>J15+K15</f>
        <v>35</v>
      </c>
      <c r="M15" s="23">
        <f>Forecast!$D15*Forecast!L15*Forecast!M15</f>
        <v>1875</v>
      </c>
      <c r="N15" s="23">
        <f>Forecast!$D36*Forecast!L36*Forecast!M36</f>
        <v>-1840</v>
      </c>
      <c r="O15" s="23">
        <f>M15+N15</f>
        <v>35</v>
      </c>
      <c r="P15" s="33">
        <f>Forecast!$D15*Forecast!N15*Forecast!O15</f>
        <v>1800</v>
      </c>
      <c r="Q15" s="33">
        <f>Forecast!$D36*Forecast!N36*Forecast!O36</f>
        <v>-1840</v>
      </c>
      <c r="R15" s="33">
        <f>P15+Q15</f>
        <v>-40</v>
      </c>
      <c r="S15" s="23">
        <f>Forecast!$D15*Forecast!P15*Forecast!Q15</f>
        <v>2400</v>
      </c>
      <c r="T15" s="23">
        <f>Forecast!$D36*Forecast!P36*Forecast!Q36</f>
        <v>-1840</v>
      </c>
      <c r="U15" s="23">
        <f>S15+T15</f>
        <v>560</v>
      </c>
      <c r="V15" s="33">
        <f>Forecast!$D15*Forecast!R15*Forecast!S15</f>
        <v>1312.5</v>
      </c>
      <c r="W15" s="33">
        <f>Forecast!$D36*Forecast!R36*Forecast!S36</f>
        <v>-1840</v>
      </c>
      <c r="X15" s="33">
        <f>V15+W15</f>
        <v>-527.5</v>
      </c>
      <c r="Y15" s="23">
        <f>Forecast!$D15*Forecast!T15*Forecast!U15</f>
        <v>2812.5</v>
      </c>
      <c r="Z15" s="23">
        <f>Forecast!$D36*Forecast!T36*Forecast!U36</f>
        <v>-1840</v>
      </c>
      <c r="AA15" s="23">
        <f>Y15+Z15</f>
        <v>972.5</v>
      </c>
      <c r="AB15" s="33">
        <f>Forecast!$D15*Forecast!V15*Forecast!W15</f>
        <v>2812.5</v>
      </c>
      <c r="AC15" s="33">
        <f>Forecast!$D36*Forecast!V36*Forecast!W36</f>
        <v>-1840</v>
      </c>
      <c r="AD15" s="33">
        <f>AB15+AC15</f>
        <v>972.5</v>
      </c>
      <c r="AE15" s="23">
        <f>Forecast!$D15*Forecast!X15*Forecast!Y15</f>
        <v>4218.75</v>
      </c>
      <c r="AF15" s="23">
        <f>Forecast!$D36*Forecast!X36*Forecast!Y36</f>
        <v>-1840</v>
      </c>
      <c r="AG15" s="23">
        <f>AE15+AF15</f>
        <v>2378.75</v>
      </c>
      <c r="AH15" s="33">
        <f>Forecast!$D15*Forecast!Z15*Forecast!AA15</f>
        <v>3750</v>
      </c>
      <c r="AI15" s="33">
        <f>Forecast!$D36*Forecast!Z36*Forecast!AA36</f>
        <v>-1840</v>
      </c>
      <c r="AJ15" s="33">
        <f>AH15+AI15</f>
        <v>1910</v>
      </c>
      <c r="AK15" s="23">
        <f>Forecast!$D15*Forecast!AB15*Forecast!AC15</f>
        <v>3750</v>
      </c>
      <c r="AL15" s="23">
        <f>Forecast!$D36*Forecast!AB36*Forecast!AC36</f>
        <v>-1840</v>
      </c>
      <c r="AM15" s="23">
        <f>AK15+AL15</f>
        <v>1910</v>
      </c>
      <c r="AN15" s="22"/>
      <c r="AO15" s="29">
        <f>AK15+AH15+AE15+AB15+Y15+V15+S15+P15+M15+J15+G15+D15</f>
        <v>28731.25</v>
      </c>
      <c r="AP15" s="29">
        <f>AL15+AI15+AF15+AC15+Z15+W15+T15+Q15+N15+K15+H15+E15</f>
        <v>-22080</v>
      </c>
      <c r="AQ15" s="29">
        <f>AO15+AP15</f>
        <v>6651.25</v>
      </c>
    </row>
    <row r="16" spans="2:51" x14ac:dyDescent="0.3">
      <c r="B16" s="58"/>
      <c r="C16" s="22" t="s">
        <v>22</v>
      </c>
      <c r="D16" s="33">
        <f>Forecast!$D16*Forecast!F16*Forecast!G16</f>
        <v>1875</v>
      </c>
      <c r="E16" s="33">
        <f>Forecast!$D37*Forecast!F37*Forecast!G37</f>
        <v>-1260</v>
      </c>
      <c r="F16" s="33">
        <f t="shared" ref="F16:F19" si="14">D16+E16</f>
        <v>615</v>
      </c>
      <c r="G16" s="23">
        <f>Forecast!$D16*Forecast!H16*Forecast!I16</f>
        <v>1500</v>
      </c>
      <c r="H16" s="23">
        <f>Forecast!$D37*Forecast!H37*Forecast!I37</f>
        <v>-1260</v>
      </c>
      <c r="I16" s="23">
        <f t="shared" ref="I16:I19" si="15">G16+H16</f>
        <v>240</v>
      </c>
      <c r="J16" s="33">
        <f>Forecast!$D16*Forecast!J16*Forecast!K16</f>
        <v>750</v>
      </c>
      <c r="K16" s="33">
        <f>Forecast!$D37*Forecast!J37*Forecast!K37</f>
        <v>-1260</v>
      </c>
      <c r="L16" s="33">
        <f t="shared" ref="L16:L19" si="16">J16+K16</f>
        <v>-510</v>
      </c>
      <c r="M16" s="23">
        <f>Forecast!$D16*Forecast!L16*Forecast!M16</f>
        <v>1250</v>
      </c>
      <c r="N16" s="23">
        <f>Forecast!$D37*Forecast!L37*Forecast!M37</f>
        <v>-1260</v>
      </c>
      <c r="O16" s="23">
        <f t="shared" ref="O16:O19" si="17">M16+N16</f>
        <v>-10</v>
      </c>
      <c r="P16" s="33">
        <f>Forecast!$D16*Forecast!N16*Forecast!O16</f>
        <v>1650</v>
      </c>
      <c r="Q16" s="33">
        <f>Forecast!$D37*Forecast!N37*Forecast!O37</f>
        <v>-1260</v>
      </c>
      <c r="R16" s="33">
        <f t="shared" ref="R16:R19" si="18">P16+Q16</f>
        <v>390</v>
      </c>
      <c r="S16" s="23">
        <f>Forecast!$D16*Forecast!P16*Forecast!Q16</f>
        <v>1500</v>
      </c>
      <c r="T16" s="23">
        <f>Forecast!$D37*Forecast!P37*Forecast!Q37</f>
        <v>-1260</v>
      </c>
      <c r="U16" s="23">
        <f t="shared" ref="U16:U19" si="19">S16+T16</f>
        <v>240</v>
      </c>
      <c r="V16" s="33">
        <f>Forecast!$D16*Forecast!R16*Forecast!S16</f>
        <v>3187.5</v>
      </c>
      <c r="W16" s="33">
        <f>Forecast!$D37*Forecast!R37*Forecast!S37</f>
        <v>-1260</v>
      </c>
      <c r="X16" s="33">
        <f t="shared" ref="X16:X19" si="20">V16+W16</f>
        <v>1927.5</v>
      </c>
      <c r="Y16" s="23">
        <f>Forecast!$D16*Forecast!T16*Forecast!U16</f>
        <v>1687.5</v>
      </c>
      <c r="Z16" s="23">
        <f>Forecast!$D37*Forecast!T37*Forecast!U37</f>
        <v>-1260</v>
      </c>
      <c r="AA16" s="23">
        <f t="shared" ref="AA16:AA19" si="21">Y16+Z16</f>
        <v>427.5</v>
      </c>
      <c r="AB16" s="33">
        <f>Forecast!$D16*Forecast!V16*Forecast!W16</f>
        <v>2250</v>
      </c>
      <c r="AC16" s="33">
        <f>Forecast!$D37*Forecast!V37*Forecast!W37</f>
        <v>-1260</v>
      </c>
      <c r="AD16" s="33">
        <f t="shared" ref="AD16:AD19" si="22">AB16+AC16</f>
        <v>990</v>
      </c>
      <c r="AE16" s="23">
        <f>Forecast!$D16*Forecast!X16*Forecast!Y16</f>
        <v>1125</v>
      </c>
      <c r="AF16" s="23">
        <f>Forecast!$D37*Forecast!X37*Forecast!Y37</f>
        <v>-1260</v>
      </c>
      <c r="AG16" s="23">
        <f t="shared" ref="AG16:AG19" si="23">AE16+AF16</f>
        <v>-135</v>
      </c>
      <c r="AH16" s="33">
        <f>Forecast!$D16*Forecast!Z16*Forecast!AA16</f>
        <v>1500</v>
      </c>
      <c r="AI16" s="33">
        <f>Forecast!$D37*Forecast!Z37*Forecast!AA37</f>
        <v>-1260</v>
      </c>
      <c r="AJ16" s="33">
        <f t="shared" ref="AJ16:AJ19" si="24">AH16+AI16</f>
        <v>240</v>
      </c>
      <c r="AK16" s="23">
        <f>Forecast!$D16*Forecast!AB16*Forecast!AC16</f>
        <v>1750</v>
      </c>
      <c r="AL16" s="23">
        <f>Forecast!$D37*Forecast!AB37*Forecast!AC37</f>
        <v>-1260</v>
      </c>
      <c r="AM16" s="23">
        <f t="shared" ref="AM16:AM19" si="25">AK16+AL16</f>
        <v>490</v>
      </c>
      <c r="AN16" s="22"/>
      <c r="AO16" s="29">
        <f t="shared" ref="AO16:AO19" si="26">AK16+AH16+AE16+AB16+Y16+V16+S16+P16+M16+J16+G16+D16</f>
        <v>20025</v>
      </c>
      <c r="AP16" s="29">
        <f t="shared" ref="AP16:AP19" si="27">AL16+AI16+AF16+AC16+Z16+W16+T16+Q16+N16+K16+H16+E16</f>
        <v>-15120</v>
      </c>
      <c r="AQ16" s="29">
        <f t="shared" ref="AQ16:AQ19" si="28">AO16+AP16</f>
        <v>4905</v>
      </c>
    </row>
    <row r="17" spans="2:43" x14ac:dyDescent="0.3">
      <c r="B17" s="58"/>
      <c r="C17" s="22" t="s">
        <v>23</v>
      </c>
      <c r="D17" s="33">
        <f>Forecast!$D17*Forecast!F17*Forecast!G17</f>
        <v>375</v>
      </c>
      <c r="E17" s="33">
        <f>Forecast!$D38*Forecast!F38*Forecast!G38</f>
        <v>-1390</v>
      </c>
      <c r="F17" s="33">
        <f t="shared" si="14"/>
        <v>-1015</v>
      </c>
      <c r="G17" s="23">
        <f>Forecast!$D17*Forecast!H17*Forecast!I17</f>
        <v>500</v>
      </c>
      <c r="H17" s="23">
        <f>Forecast!$D38*Forecast!H38*Forecast!I38</f>
        <v>-1390</v>
      </c>
      <c r="I17" s="23">
        <f t="shared" si="15"/>
        <v>-890</v>
      </c>
      <c r="J17" s="33">
        <f>Forecast!$D17*Forecast!J17*Forecast!K17</f>
        <v>1125</v>
      </c>
      <c r="K17" s="33">
        <f>Forecast!$D38*Forecast!J38*Forecast!K38</f>
        <v>-1390</v>
      </c>
      <c r="L17" s="33">
        <f t="shared" si="16"/>
        <v>-265</v>
      </c>
      <c r="M17" s="23">
        <f>Forecast!$D17*Forecast!L17*Forecast!M17</f>
        <v>625</v>
      </c>
      <c r="N17" s="23">
        <f>Forecast!$D38*Forecast!L38*Forecast!M38</f>
        <v>-1390</v>
      </c>
      <c r="O17" s="23">
        <f t="shared" si="17"/>
        <v>-765</v>
      </c>
      <c r="P17" s="33">
        <f>Forecast!$D17*Forecast!N17*Forecast!O17</f>
        <v>1350</v>
      </c>
      <c r="Q17" s="33">
        <f>Forecast!$D38*Forecast!N38*Forecast!O38</f>
        <v>-1390</v>
      </c>
      <c r="R17" s="33">
        <f t="shared" si="18"/>
        <v>-40</v>
      </c>
      <c r="S17" s="23">
        <f>Forecast!$D17*Forecast!P17*Forecast!Q17</f>
        <v>0</v>
      </c>
      <c r="T17" s="23">
        <f>Forecast!$D38*Forecast!P38*Forecast!Q38</f>
        <v>-1390</v>
      </c>
      <c r="U17" s="23">
        <f t="shared" si="19"/>
        <v>-1390</v>
      </c>
      <c r="V17" s="33">
        <f>Forecast!$D17*Forecast!R17*Forecast!S17</f>
        <v>562.5</v>
      </c>
      <c r="W17" s="33">
        <f>Forecast!$D38*Forecast!R38*Forecast!S38</f>
        <v>-1390</v>
      </c>
      <c r="X17" s="33">
        <f t="shared" si="20"/>
        <v>-827.5</v>
      </c>
      <c r="Y17" s="23">
        <f>Forecast!$D17*Forecast!T17*Forecast!U17</f>
        <v>1125</v>
      </c>
      <c r="Z17" s="23">
        <f>Forecast!$D38*Forecast!T38*Forecast!U38</f>
        <v>-1390</v>
      </c>
      <c r="AA17" s="23">
        <f t="shared" si="21"/>
        <v>-265</v>
      </c>
      <c r="AB17" s="33">
        <f>Forecast!$D17*Forecast!V17*Forecast!W17</f>
        <v>2437.5</v>
      </c>
      <c r="AC17" s="33">
        <f>Forecast!$D38*Forecast!V38*Forecast!W38</f>
        <v>-1390</v>
      </c>
      <c r="AD17" s="33">
        <f t="shared" si="22"/>
        <v>1047.5</v>
      </c>
      <c r="AE17" s="23">
        <f>Forecast!$D17*Forecast!X17*Forecast!Y17</f>
        <v>4687.5</v>
      </c>
      <c r="AF17" s="23">
        <f>Forecast!$D38*Forecast!X38*Forecast!Y38</f>
        <v>-1390</v>
      </c>
      <c r="AG17" s="23">
        <f t="shared" si="23"/>
        <v>3297.5</v>
      </c>
      <c r="AH17" s="33">
        <f>Forecast!$D17*Forecast!Z17*Forecast!AA17</f>
        <v>4625</v>
      </c>
      <c r="AI17" s="33">
        <f>Forecast!$D38*Forecast!Z38*Forecast!AA38</f>
        <v>-1390</v>
      </c>
      <c r="AJ17" s="33">
        <f t="shared" si="24"/>
        <v>3235</v>
      </c>
      <c r="AK17" s="23">
        <f>Forecast!$D17*Forecast!AB17*Forecast!AC17</f>
        <v>6500</v>
      </c>
      <c r="AL17" s="23">
        <f>Forecast!$D38*Forecast!AB38*Forecast!AC38</f>
        <v>-1390</v>
      </c>
      <c r="AM17" s="23">
        <f t="shared" si="25"/>
        <v>5110</v>
      </c>
      <c r="AN17" s="22"/>
      <c r="AO17" s="29">
        <f t="shared" si="26"/>
        <v>23912.5</v>
      </c>
      <c r="AP17" s="29">
        <f t="shared" si="27"/>
        <v>-16680</v>
      </c>
      <c r="AQ17" s="29">
        <f t="shared" si="28"/>
        <v>7232.5</v>
      </c>
    </row>
    <row r="18" spans="2:43" x14ac:dyDescent="0.3">
      <c r="B18" s="58"/>
      <c r="C18" s="22" t="s">
        <v>24</v>
      </c>
      <c r="D18" s="33">
        <f>Forecast!$D18*Forecast!F18*Forecast!G18</f>
        <v>1375</v>
      </c>
      <c r="E18" s="33">
        <f>Forecast!$D39*Forecast!F39*Forecast!G39</f>
        <v>-790</v>
      </c>
      <c r="F18" s="33">
        <f t="shared" si="14"/>
        <v>585</v>
      </c>
      <c r="G18" s="23">
        <f>Forecast!$D18*Forecast!H18*Forecast!I18</f>
        <v>750</v>
      </c>
      <c r="H18" s="23">
        <f>Forecast!$D39*Forecast!H39*Forecast!I39</f>
        <v>-790</v>
      </c>
      <c r="I18" s="23">
        <f t="shared" si="15"/>
        <v>-40</v>
      </c>
      <c r="J18" s="33">
        <f>Forecast!$D18*Forecast!J18*Forecast!K18</f>
        <v>1875</v>
      </c>
      <c r="K18" s="33">
        <f>Forecast!$D39*Forecast!J39*Forecast!K39</f>
        <v>-790</v>
      </c>
      <c r="L18" s="33">
        <f t="shared" si="16"/>
        <v>1085</v>
      </c>
      <c r="M18" s="23">
        <f>Forecast!$D18*Forecast!L18*Forecast!M18</f>
        <v>1250</v>
      </c>
      <c r="N18" s="23">
        <f>Forecast!$D39*Forecast!L39*Forecast!M39</f>
        <v>-790</v>
      </c>
      <c r="O18" s="23">
        <f t="shared" si="17"/>
        <v>460</v>
      </c>
      <c r="P18" s="33">
        <f>Forecast!$D18*Forecast!N18*Forecast!O18</f>
        <v>600</v>
      </c>
      <c r="Q18" s="33">
        <f>Forecast!$D39*Forecast!N39*Forecast!O39</f>
        <v>-790</v>
      </c>
      <c r="R18" s="33">
        <f t="shared" si="18"/>
        <v>-190</v>
      </c>
      <c r="S18" s="23">
        <f>Forecast!$D18*Forecast!P18*Forecast!Q18</f>
        <v>1800</v>
      </c>
      <c r="T18" s="23">
        <f>Forecast!$D39*Forecast!P39*Forecast!Q39</f>
        <v>-790</v>
      </c>
      <c r="U18" s="23">
        <f t="shared" si="19"/>
        <v>1010</v>
      </c>
      <c r="V18" s="33">
        <f>Forecast!$D18*Forecast!R18*Forecast!S18</f>
        <v>1125</v>
      </c>
      <c r="W18" s="33">
        <f>Forecast!$D39*Forecast!R39*Forecast!S39</f>
        <v>-790</v>
      </c>
      <c r="X18" s="33">
        <f t="shared" si="20"/>
        <v>335</v>
      </c>
      <c r="Y18" s="23">
        <f>Forecast!$D18*Forecast!T18*Forecast!U18</f>
        <v>3375</v>
      </c>
      <c r="Z18" s="23">
        <f>Forecast!$D39*Forecast!T39*Forecast!U39</f>
        <v>-790</v>
      </c>
      <c r="AA18" s="23">
        <f t="shared" si="21"/>
        <v>2585</v>
      </c>
      <c r="AB18" s="33">
        <f>Forecast!$D18*Forecast!V18*Forecast!W18</f>
        <v>2625</v>
      </c>
      <c r="AC18" s="33">
        <f>Forecast!$D39*Forecast!V39*Forecast!W39</f>
        <v>-790</v>
      </c>
      <c r="AD18" s="33">
        <f t="shared" si="22"/>
        <v>1835</v>
      </c>
      <c r="AE18" s="23">
        <f>Forecast!$D18*Forecast!X18*Forecast!Y18</f>
        <v>3468.75</v>
      </c>
      <c r="AF18" s="23">
        <f>Forecast!$D39*Forecast!X39*Forecast!Y39</f>
        <v>-790</v>
      </c>
      <c r="AG18" s="23">
        <f t="shared" si="23"/>
        <v>2678.75</v>
      </c>
      <c r="AH18" s="33">
        <f>Forecast!$D18*Forecast!Z18*Forecast!AA18</f>
        <v>2750</v>
      </c>
      <c r="AI18" s="33">
        <f>Forecast!$D39*Forecast!Z39*Forecast!AA39</f>
        <v>-790</v>
      </c>
      <c r="AJ18" s="33">
        <f t="shared" si="24"/>
        <v>1960</v>
      </c>
      <c r="AK18" s="23">
        <f>Forecast!$D18*Forecast!AB18*Forecast!AC18</f>
        <v>3000</v>
      </c>
      <c r="AL18" s="23">
        <f>Forecast!$D39*Forecast!AB39*Forecast!AC39</f>
        <v>-790</v>
      </c>
      <c r="AM18" s="23">
        <f t="shared" si="25"/>
        <v>2210</v>
      </c>
      <c r="AN18" s="22"/>
      <c r="AO18" s="29">
        <f t="shared" si="26"/>
        <v>23993.75</v>
      </c>
      <c r="AP18" s="29">
        <f t="shared" si="27"/>
        <v>-9480</v>
      </c>
      <c r="AQ18" s="29">
        <f t="shared" si="28"/>
        <v>14513.75</v>
      </c>
    </row>
    <row r="19" spans="2:43" x14ac:dyDescent="0.3">
      <c r="B19" s="58"/>
      <c r="C19" s="22" t="s">
        <v>25</v>
      </c>
      <c r="D19" s="33">
        <f>Forecast!$D19*Forecast!F19*Forecast!G19</f>
        <v>500</v>
      </c>
      <c r="E19" s="33">
        <f>Forecast!$D40*Forecast!F40*Forecast!G40</f>
        <v>-190</v>
      </c>
      <c r="F19" s="33">
        <f t="shared" si="14"/>
        <v>310</v>
      </c>
      <c r="G19" s="23">
        <f>Forecast!$D19*Forecast!H19*Forecast!I19</f>
        <v>1875</v>
      </c>
      <c r="H19" s="23">
        <f>Forecast!$D40*Forecast!H40*Forecast!I40</f>
        <v>-190</v>
      </c>
      <c r="I19" s="23">
        <f t="shared" si="15"/>
        <v>1685</v>
      </c>
      <c r="J19" s="33">
        <f>Forecast!$D19*Forecast!J19*Forecast!K19</f>
        <v>1625</v>
      </c>
      <c r="K19" s="33">
        <f>Forecast!$D40*Forecast!J40*Forecast!K40</f>
        <v>-190</v>
      </c>
      <c r="L19" s="33">
        <f t="shared" si="16"/>
        <v>1435</v>
      </c>
      <c r="M19" s="23">
        <f>Forecast!$D19*Forecast!L19*Forecast!M19</f>
        <v>1625</v>
      </c>
      <c r="N19" s="23">
        <f>Forecast!$D40*Forecast!L40*Forecast!M40</f>
        <v>-190</v>
      </c>
      <c r="O19" s="23">
        <f t="shared" si="17"/>
        <v>1435</v>
      </c>
      <c r="P19" s="33">
        <f>Forecast!$D19*Forecast!N19*Forecast!O19</f>
        <v>300</v>
      </c>
      <c r="Q19" s="33">
        <f>Forecast!$D40*Forecast!N40*Forecast!O40</f>
        <v>-190</v>
      </c>
      <c r="R19" s="33">
        <f t="shared" si="18"/>
        <v>110</v>
      </c>
      <c r="S19" s="23">
        <f>Forecast!$D19*Forecast!P19*Forecast!Q19</f>
        <v>1050</v>
      </c>
      <c r="T19" s="23">
        <f>Forecast!$D40*Forecast!P40*Forecast!Q40</f>
        <v>-190</v>
      </c>
      <c r="U19" s="23">
        <f t="shared" si="19"/>
        <v>860</v>
      </c>
      <c r="V19" s="33">
        <f>Forecast!$D19*Forecast!R19*Forecast!S19</f>
        <v>3000</v>
      </c>
      <c r="W19" s="33">
        <f>Forecast!$D40*Forecast!R40*Forecast!S40</f>
        <v>-190</v>
      </c>
      <c r="X19" s="33">
        <f t="shared" si="20"/>
        <v>2810</v>
      </c>
      <c r="Y19" s="23">
        <f>Forecast!$D19*Forecast!T19*Forecast!U19</f>
        <v>3375</v>
      </c>
      <c r="Z19" s="23">
        <f>Forecast!$D40*Forecast!T40*Forecast!U40</f>
        <v>-190</v>
      </c>
      <c r="AA19" s="23">
        <f t="shared" si="21"/>
        <v>3185</v>
      </c>
      <c r="AB19" s="33">
        <f>Forecast!$D19*Forecast!V19*Forecast!W19</f>
        <v>2812.5</v>
      </c>
      <c r="AC19" s="33">
        <f>Forecast!$D40*Forecast!V40*Forecast!W40</f>
        <v>-190</v>
      </c>
      <c r="AD19" s="33">
        <f t="shared" si="22"/>
        <v>2622.5</v>
      </c>
      <c r="AE19" s="23">
        <f>Forecast!$D19*Forecast!X19*Forecast!Y19</f>
        <v>562.5</v>
      </c>
      <c r="AF19" s="23">
        <f>Forecast!$D40*Forecast!X40*Forecast!Y40</f>
        <v>-190</v>
      </c>
      <c r="AG19" s="23">
        <f t="shared" si="23"/>
        <v>372.5</v>
      </c>
      <c r="AH19" s="33">
        <f>Forecast!$D19*Forecast!Z19*Forecast!AA19</f>
        <v>1250</v>
      </c>
      <c r="AI19" s="33">
        <f>Forecast!$D40*Forecast!Z40*Forecast!AA40</f>
        <v>-190</v>
      </c>
      <c r="AJ19" s="33">
        <f t="shared" si="24"/>
        <v>1060</v>
      </c>
      <c r="AK19" s="23">
        <f>Forecast!$D19*Forecast!AB19*Forecast!AC19</f>
        <v>3750</v>
      </c>
      <c r="AL19" s="23">
        <f>Forecast!$D40*Forecast!AB40*Forecast!AC40</f>
        <v>-190</v>
      </c>
      <c r="AM19" s="23">
        <f t="shared" si="25"/>
        <v>3560</v>
      </c>
      <c r="AN19" s="22"/>
      <c r="AO19" s="29">
        <f t="shared" si="26"/>
        <v>21725</v>
      </c>
      <c r="AP19" s="29">
        <f t="shared" si="27"/>
        <v>-2280</v>
      </c>
      <c r="AQ19" s="29">
        <f t="shared" si="28"/>
        <v>19445</v>
      </c>
    </row>
    <row r="20" spans="2:43" x14ac:dyDescent="0.3">
      <c r="B20" s="58"/>
      <c r="C20" s="22"/>
      <c r="D20" s="34"/>
      <c r="E20" s="34"/>
      <c r="F20" s="34"/>
      <c r="G20" s="22"/>
      <c r="H20" s="22"/>
      <c r="I20" s="22"/>
      <c r="J20" s="34"/>
      <c r="K20" s="34"/>
      <c r="L20" s="34"/>
      <c r="M20" s="22"/>
      <c r="N20" s="22"/>
      <c r="O20" s="22"/>
      <c r="P20" s="34"/>
      <c r="Q20" s="34"/>
      <c r="R20" s="34"/>
      <c r="S20" s="22"/>
      <c r="T20" s="22"/>
      <c r="U20" s="22"/>
      <c r="V20" s="34"/>
      <c r="W20" s="34"/>
      <c r="X20" s="34"/>
      <c r="Y20" s="22"/>
      <c r="Z20" s="22"/>
      <c r="AA20" s="22"/>
      <c r="AB20" s="34"/>
      <c r="AC20" s="34"/>
      <c r="AD20" s="34"/>
      <c r="AE20" s="22"/>
      <c r="AF20" s="22"/>
      <c r="AG20" s="22"/>
      <c r="AH20" s="34"/>
      <c r="AI20" s="34"/>
      <c r="AJ20" s="34"/>
      <c r="AK20" s="22"/>
      <c r="AL20" s="22"/>
      <c r="AM20" s="22"/>
      <c r="AN20" s="22"/>
      <c r="AO20" s="31"/>
      <c r="AP20" s="31"/>
      <c r="AQ20" s="31"/>
    </row>
    <row r="21" spans="2:43" x14ac:dyDescent="0.3">
      <c r="B21" s="58"/>
      <c r="C21" s="22"/>
      <c r="D21" s="34"/>
      <c r="E21" s="34"/>
      <c r="F21" s="34"/>
      <c r="G21" s="22"/>
      <c r="H21" s="22"/>
      <c r="I21" s="22"/>
      <c r="J21" s="34"/>
      <c r="K21" s="34"/>
      <c r="L21" s="34"/>
      <c r="M21" s="22"/>
      <c r="N21" s="22"/>
      <c r="O21" s="22"/>
      <c r="P21" s="34"/>
      <c r="Q21" s="34"/>
      <c r="R21" s="34"/>
      <c r="S21" s="22"/>
      <c r="T21" s="22"/>
      <c r="U21" s="22"/>
      <c r="V21" s="34"/>
      <c r="W21" s="34"/>
      <c r="X21" s="34"/>
      <c r="Y21" s="22"/>
      <c r="Z21" s="22"/>
      <c r="AA21" s="22"/>
      <c r="AB21" s="34"/>
      <c r="AC21" s="34"/>
      <c r="AD21" s="34"/>
      <c r="AE21" s="22"/>
      <c r="AF21" s="22"/>
      <c r="AG21" s="22"/>
      <c r="AH21" s="34"/>
      <c r="AI21" s="34"/>
      <c r="AJ21" s="34"/>
      <c r="AK21" s="22"/>
      <c r="AL21" s="22"/>
      <c r="AM21" s="22"/>
      <c r="AN21" s="22"/>
      <c r="AO21" s="31"/>
      <c r="AP21" s="31"/>
      <c r="AQ21" s="31"/>
    </row>
    <row r="22" spans="2:43" x14ac:dyDescent="0.3">
      <c r="B22" s="58"/>
      <c r="C22" s="3" t="s">
        <v>48</v>
      </c>
      <c r="D22" s="33">
        <f>Costs!K24</f>
        <v>5010</v>
      </c>
      <c r="E22" s="34"/>
      <c r="F22" s="34"/>
      <c r="G22" s="5">
        <f>Costs!L24</f>
        <v>10</v>
      </c>
      <c r="J22" s="33">
        <f>Costs!M24</f>
        <v>10</v>
      </c>
      <c r="K22" s="34"/>
      <c r="L22" s="34"/>
      <c r="M22" s="5">
        <f>Costs!N24</f>
        <v>10</v>
      </c>
      <c r="P22" s="33">
        <f>Costs!O24</f>
        <v>10</v>
      </c>
      <c r="Q22" s="34"/>
      <c r="R22" s="34"/>
      <c r="S22" s="5">
        <f>Costs!P24</f>
        <v>10</v>
      </c>
      <c r="V22" s="33">
        <f>Costs!Q24</f>
        <v>10</v>
      </c>
      <c r="W22" s="34"/>
      <c r="X22" s="34"/>
      <c r="Y22" s="5">
        <f>Costs!R24</f>
        <v>10</v>
      </c>
      <c r="AB22" s="33">
        <f>Costs!S24</f>
        <v>10</v>
      </c>
      <c r="AC22" s="34"/>
      <c r="AD22" s="34"/>
      <c r="AE22" s="5">
        <f>Costs!T24</f>
        <v>10</v>
      </c>
      <c r="AH22" s="33">
        <f>Costs!U24</f>
        <v>10</v>
      </c>
      <c r="AI22" s="34"/>
      <c r="AJ22" s="33"/>
      <c r="AK22" s="5">
        <f>Costs!V24</f>
        <v>10</v>
      </c>
      <c r="AN22" s="5"/>
      <c r="AO22" s="29">
        <f t="shared" ref="AO22" si="29">AK22+AH22+AE22+AB22+Y22+V22+S22+P22+M22+J22+G22+D22</f>
        <v>5120</v>
      </c>
      <c r="AP22" s="22"/>
      <c r="AQ22" s="29"/>
    </row>
    <row r="23" spans="2:43" x14ac:dyDescent="0.3">
      <c r="B23" s="58"/>
      <c r="C23" s="22"/>
      <c r="D23" s="34"/>
      <c r="E23" s="34"/>
      <c r="F23" s="34"/>
      <c r="J23" s="34"/>
      <c r="K23" s="34"/>
      <c r="L23" s="34"/>
      <c r="P23" s="34"/>
      <c r="Q23" s="34"/>
      <c r="R23" s="34"/>
      <c r="V23" s="34"/>
      <c r="W23" s="34"/>
      <c r="X23" s="34"/>
      <c r="AB23" s="34"/>
      <c r="AC23" s="34"/>
      <c r="AD23" s="34"/>
      <c r="AH23" s="34"/>
      <c r="AI23" s="34"/>
      <c r="AJ23" s="34"/>
      <c r="AO23" s="31"/>
      <c r="AP23" s="31"/>
      <c r="AQ23" s="31"/>
    </row>
    <row r="24" spans="2:43" x14ac:dyDescent="0.3">
      <c r="B24" s="58"/>
      <c r="C24" s="22"/>
      <c r="D24" s="34"/>
      <c r="E24" s="34"/>
      <c r="F24" s="34"/>
      <c r="J24" s="34"/>
      <c r="K24" s="34"/>
      <c r="L24" s="34"/>
      <c r="P24" s="34"/>
      <c r="Q24" s="34"/>
      <c r="R24" s="34"/>
      <c r="V24" s="34"/>
      <c r="W24" s="34"/>
      <c r="X24" s="34"/>
      <c r="AB24" s="34"/>
      <c r="AC24" s="34"/>
      <c r="AD24" s="34"/>
      <c r="AH24" s="34"/>
      <c r="AI24" s="34"/>
      <c r="AJ24" s="34"/>
      <c r="AO24" s="31"/>
      <c r="AP24" s="31"/>
      <c r="AQ24" s="31"/>
    </row>
    <row r="25" spans="2:43" s="9" customFormat="1" x14ac:dyDescent="0.3">
      <c r="B25" s="58"/>
      <c r="C25" s="3" t="s">
        <v>41</v>
      </c>
      <c r="D25" s="35">
        <f>SUM(D7:D11)+SUM(D15:D22)</f>
        <v>11890</v>
      </c>
      <c r="E25" s="35">
        <f t="shared" ref="E25:AO25" si="30">SUM(E7:E11)+SUM(E15:E22)</f>
        <v>-12495</v>
      </c>
      <c r="F25" s="35">
        <f>SUM(D25:E25)</f>
        <v>-605</v>
      </c>
      <c r="G25" s="10">
        <f t="shared" si="30"/>
        <v>8087.5</v>
      </c>
      <c r="H25" s="10">
        <f t="shared" si="30"/>
        <v>-12495</v>
      </c>
      <c r="I25" s="10">
        <f>SUM(G25:H25)</f>
        <v>-4407.5</v>
      </c>
      <c r="J25" s="35">
        <f t="shared" si="30"/>
        <v>10532.5</v>
      </c>
      <c r="K25" s="35">
        <f t="shared" si="30"/>
        <v>-12495</v>
      </c>
      <c r="L25" s="35">
        <f>SUM(J25:K25)</f>
        <v>-1962.5</v>
      </c>
      <c r="M25" s="10">
        <f t="shared" si="30"/>
        <v>9935</v>
      </c>
      <c r="N25" s="10">
        <f t="shared" si="30"/>
        <v>-12495</v>
      </c>
      <c r="O25" s="10">
        <f>SUM(M25:N25)</f>
        <v>-2560</v>
      </c>
      <c r="P25" s="35">
        <f t="shared" si="30"/>
        <v>9232</v>
      </c>
      <c r="Q25" s="35">
        <f t="shared" si="30"/>
        <v>-12495</v>
      </c>
      <c r="R25" s="35">
        <f>SUM(P25:Q25)</f>
        <v>-3263</v>
      </c>
      <c r="S25" s="10">
        <f t="shared" si="30"/>
        <v>11446.5</v>
      </c>
      <c r="T25" s="10">
        <f t="shared" si="30"/>
        <v>-12495</v>
      </c>
      <c r="U25" s="10">
        <f>SUM(S25:T25)</f>
        <v>-1048.5</v>
      </c>
      <c r="V25" s="35">
        <f t="shared" si="30"/>
        <v>13027.5</v>
      </c>
      <c r="W25" s="35">
        <f t="shared" si="30"/>
        <v>-12495</v>
      </c>
      <c r="X25" s="35">
        <f>SUM(V25:W25)</f>
        <v>532.5</v>
      </c>
      <c r="Y25" s="10">
        <f t="shared" si="30"/>
        <v>19465.5</v>
      </c>
      <c r="Z25" s="10">
        <f t="shared" si="30"/>
        <v>-12495</v>
      </c>
      <c r="AA25" s="10">
        <f>SUM(Y25:Z25)</f>
        <v>6970.5</v>
      </c>
      <c r="AB25" s="35">
        <f t="shared" si="30"/>
        <v>17857.5</v>
      </c>
      <c r="AC25" s="35">
        <f t="shared" si="30"/>
        <v>-12495</v>
      </c>
      <c r="AD25" s="35">
        <f>SUM(AB25:AC25)</f>
        <v>5362.5</v>
      </c>
      <c r="AE25" s="10">
        <f t="shared" si="30"/>
        <v>22123.5</v>
      </c>
      <c r="AF25" s="10">
        <f t="shared" si="30"/>
        <v>-12495</v>
      </c>
      <c r="AG25" s="10">
        <f>SUM(AE25:AF25)</f>
        <v>9628.5</v>
      </c>
      <c r="AH25" s="35">
        <f t="shared" si="30"/>
        <v>19586</v>
      </c>
      <c r="AI25" s="35">
        <f t="shared" si="30"/>
        <v>-12495</v>
      </c>
      <c r="AJ25" s="35">
        <f>SUM(AH25:AI25)</f>
        <v>7091</v>
      </c>
      <c r="AK25" s="10">
        <f t="shared" si="30"/>
        <v>24240</v>
      </c>
      <c r="AL25" s="10">
        <f t="shared" si="30"/>
        <v>-12495</v>
      </c>
      <c r="AM25" s="10">
        <f>SUM(AK25:AL25)</f>
        <v>11745</v>
      </c>
      <c r="AO25" s="29">
        <f t="shared" si="30"/>
        <v>177423.5</v>
      </c>
      <c r="AP25" s="29">
        <f t="shared" ref="AP25" si="31">SUM(AP7:AP11)+SUM(AP15:AP19)</f>
        <v>-149940</v>
      </c>
      <c r="AQ25" s="29">
        <f>SUM(AO25:AP25)</f>
        <v>27483.5</v>
      </c>
    </row>
    <row r="26" spans="2:43" x14ac:dyDescent="0.3">
      <c r="B26" s="58"/>
      <c r="C26" s="22"/>
      <c r="D26" s="34"/>
      <c r="E26" s="34"/>
      <c r="F26" s="34"/>
      <c r="J26" s="34"/>
      <c r="K26" s="34"/>
      <c r="L26" s="34"/>
      <c r="P26" s="34"/>
      <c r="Q26" s="34"/>
      <c r="R26" s="34"/>
      <c r="V26" s="34"/>
      <c r="W26" s="34"/>
      <c r="X26" s="34"/>
      <c r="AB26" s="34"/>
      <c r="AC26" s="34"/>
      <c r="AD26" s="34"/>
      <c r="AH26" s="34"/>
      <c r="AI26" s="34"/>
      <c r="AJ26" s="34"/>
      <c r="AO26" s="22"/>
      <c r="AP26" s="22"/>
      <c r="AQ26" s="22"/>
    </row>
    <row r="27" spans="2:43" x14ac:dyDescent="0.3">
      <c r="B27" s="58"/>
      <c r="C27" s="22"/>
      <c r="D27" s="34"/>
      <c r="E27" s="34"/>
      <c r="F27" s="34"/>
      <c r="J27" s="34"/>
      <c r="K27" s="34"/>
      <c r="L27" s="34"/>
      <c r="P27" s="34"/>
      <c r="Q27" s="34"/>
      <c r="R27" s="34"/>
      <c r="V27" s="34"/>
      <c r="W27" s="34"/>
      <c r="X27" s="34"/>
      <c r="AB27" s="34"/>
      <c r="AC27" s="34"/>
      <c r="AD27" s="34"/>
      <c r="AH27" s="34"/>
      <c r="AI27" s="34"/>
      <c r="AJ27" s="34"/>
      <c r="AO27" s="22"/>
      <c r="AP27" s="22"/>
      <c r="AQ27" s="22"/>
    </row>
    <row r="28" spans="2:43" x14ac:dyDescent="0.3">
      <c r="B28" s="58"/>
      <c r="C28" s="3" t="s">
        <v>129</v>
      </c>
      <c r="D28" s="34"/>
      <c r="E28" s="34"/>
      <c r="F28" s="33">
        <f>Costs!K5</f>
        <v>-650</v>
      </c>
      <c r="I28" s="5">
        <f>Costs!L5</f>
        <v>-50</v>
      </c>
      <c r="J28" s="34"/>
      <c r="K28" s="34"/>
      <c r="L28" s="33">
        <f>Costs!M5</f>
        <v>-50</v>
      </c>
      <c r="O28" s="5">
        <f>Costs!N5</f>
        <v>-150</v>
      </c>
      <c r="P28" s="34"/>
      <c r="Q28" s="34"/>
      <c r="R28" s="33">
        <f>Costs!O5</f>
        <v>-50</v>
      </c>
      <c r="U28" s="5">
        <f>Costs!P5</f>
        <v>-50</v>
      </c>
      <c r="V28" s="34"/>
      <c r="W28" s="34"/>
      <c r="X28" s="33">
        <f>Costs!Q5</f>
        <v>-150</v>
      </c>
      <c r="AA28" s="5">
        <f>Costs!R5</f>
        <v>-50</v>
      </c>
      <c r="AB28" s="34"/>
      <c r="AC28" s="33"/>
      <c r="AD28" s="33">
        <f>Costs!S5</f>
        <v>-50</v>
      </c>
      <c r="AG28" s="5">
        <f>Costs!T5</f>
        <v>-150</v>
      </c>
      <c r="AH28" s="34"/>
      <c r="AI28" s="34"/>
      <c r="AJ28" s="33">
        <f>Costs!U5</f>
        <v>-50</v>
      </c>
      <c r="AM28" s="5">
        <f>Costs!V5</f>
        <v>-50</v>
      </c>
      <c r="AO28" s="22"/>
      <c r="AP28" s="22"/>
      <c r="AQ28" s="29">
        <f>SUM(D28:AM28)</f>
        <v>-1500</v>
      </c>
    </row>
    <row r="29" spans="2:43" x14ac:dyDescent="0.3">
      <c r="B29" s="58"/>
      <c r="C29" s="22"/>
      <c r="D29" s="34"/>
      <c r="E29" s="34"/>
      <c r="F29" s="34"/>
      <c r="J29" s="34"/>
      <c r="K29" s="34"/>
      <c r="L29" s="34"/>
      <c r="P29" s="34"/>
      <c r="Q29" s="34"/>
      <c r="R29" s="34"/>
      <c r="V29" s="34"/>
      <c r="W29" s="34"/>
      <c r="X29" s="34"/>
      <c r="AB29" s="34"/>
      <c r="AC29" s="34"/>
      <c r="AD29" s="34"/>
      <c r="AH29" s="34"/>
      <c r="AI29" s="34"/>
      <c r="AJ29" s="34"/>
      <c r="AO29" s="22"/>
      <c r="AP29" s="22"/>
      <c r="AQ29" s="22"/>
    </row>
    <row r="30" spans="2:43" x14ac:dyDescent="0.3">
      <c r="B30" s="58"/>
      <c r="C30" s="22"/>
      <c r="D30" s="34"/>
      <c r="E30" s="34"/>
      <c r="F30" s="34"/>
      <c r="J30" s="34"/>
      <c r="K30" s="34"/>
      <c r="L30" s="34"/>
      <c r="P30" s="34"/>
      <c r="Q30" s="34"/>
      <c r="R30" s="34"/>
      <c r="V30" s="34"/>
      <c r="W30" s="34"/>
      <c r="X30" s="34"/>
      <c r="AB30" s="34"/>
      <c r="AC30" s="34"/>
      <c r="AD30" s="34"/>
      <c r="AH30" s="34"/>
      <c r="AI30" s="34"/>
      <c r="AJ30" s="34"/>
      <c r="AO30" s="22"/>
      <c r="AP30" s="22"/>
      <c r="AQ30" s="22"/>
    </row>
    <row r="31" spans="2:43" x14ac:dyDescent="0.3">
      <c r="B31" s="58"/>
      <c r="C31" s="3" t="s">
        <v>42</v>
      </c>
      <c r="D31" s="34"/>
      <c r="E31" s="34"/>
      <c r="F31" s="36">
        <f>SUM(F25:F28)</f>
        <v>-1255</v>
      </c>
      <c r="I31" s="7">
        <f>SUM(I25:I28)</f>
        <v>-4457.5</v>
      </c>
      <c r="J31" s="34"/>
      <c r="K31" s="34"/>
      <c r="L31" s="36">
        <f>SUM(L25:L28)</f>
        <v>-2012.5</v>
      </c>
      <c r="O31" s="7">
        <f>SUM(O25:O28)</f>
        <v>-2710</v>
      </c>
      <c r="P31" s="34"/>
      <c r="Q31" s="34"/>
      <c r="R31" s="36">
        <f>SUM(R25:R28)</f>
        <v>-3313</v>
      </c>
      <c r="U31" s="7">
        <f>SUM(U25:U28)</f>
        <v>-1098.5</v>
      </c>
      <c r="V31" s="34"/>
      <c r="W31" s="34"/>
      <c r="X31" s="36">
        <f>SUM(X25:X28)</f>
        <v>382.5</v>
      </c>
      <c r="AA31" s="7">
        <f>SUM(AA25:AA28)</f>
        <v>6920.5</v>
      </c>
      <c r="AB31" s="34"/>
      <c r="AC31" s="34"/>
      <c r="AD31" s="36">
        <f>SUM(AD25:AD28)</f>
        <v>5312.5</v>
      </c>
      <c r="AG31" s="7">
        <f>SUM(AG25:AG28)</f>
        <v>9478.5</v>
      </c>
      <c r="AH31" s="34"/>
      <c r="AI31" s="34"/>
      <c r="AJ31" s="36">
        <f>SUM(AJ25:AJ28)</f>
        <v>7041</v>
      </c>
      <c r="AM31" s="7">
        <f>SUM(AM25:AM28)</f>
        <v>11695</v>
      </c>
      <c r="AO31" s="22"/>
      <c r="AP31" s="22"/>
      <c r="AQ31" s="29">
        <f>SUM(D31:AM31)</f>
        <v>25983.5</v>
      </c>
    </row>
    <row r="32" spans="2:43" x14ac:dyDescent="0.3">
      <c r="B32" s="58"/>
      <c r="C32" s="22"/>
      <c r="D32" s="34"/>
      <c r="E32" s="34"/>
      <c r="F32" s="34"/>
      <c r="AO32" s="22"/>
      <c r="AP32" s="22"/>
      <c r="AQ32" s="22"/>
    </row>
  </sheetData>
  <mergeCells count="14">
    <mergeCell ref="AK5:AM5"/>
    <mergeCell ref="AO5:AQ5"/>
    <mergeCell ref="B5:B32"/>
    <mergeCell ref="D5:F5"/>
    <mergeCell ref="G5:I5"/>
    <mergeCell ref="J5:L5"/>
    <mergeCell ref="M5:O5"/>
    <mergeCell ref="P5:R5"/>
    <mergeCell ref="S5:U5"/>
    <mergeCell ref="V5:X5"/>
    <mergeCell ref="Y5:AA5"/>
    <mergeCell ref="AB5:AD5"/>
    <mergeCell ref="AE5:AG5"/>
    <mergeCell ref="AH5:AJ5"/>
  </mergeCells>
  <phoneticPr fontId="9" type="noConversion"/>
  <pageMargins left="0.7" right="0.7" top="0.75" bottom="0.75" header="0.3" footer="0.3"/>
  <pageSetup paperSize="9" orientation="portrait" r:id="rId1"/>
  <ignoredErrors>
    <ignoredError sqref="F25:AR2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heetViews>
  <sheetFormatPr defaultRowHeight="14.4" x14ac:dyDescent="0.3"/>
  <cols>
    <col min="1" max="1" width="25.109375" customWidth="1"/>
    <col min="2" max="2" width="16.44140625" bestFit="1" customWidth="1"/>
    <col min="3" max="3" width="10.5546875" bestFit="1" customWidth="1"/>
    <col min="4" max="4" width="10" bestFit="1" customWidth="1"/>
    <col min="5" max="5" width="10.6640625" bestFit="1" customWidth="1"/>
  </cols>
  <sheetData>
    <row r="1" spans="2:6" x14ac:dyDescent="0.3">
      <c r="B1" s="55" t="s">
        <v>44</v>
      </c>
      <c r="C1" s="55"/>
      <c r="D1" s="55"/>
      <c r="E1" s="55"/>
      <c r="F1" s="55"/>
    </row>
    <row r="6" spans="2:6" x14ac:dyDescent="0.3">
      <c r="B6" t="s">
        <v>45</v>
      </c>
      <c r="C6" s="5">
        <f>Summary!AO25</f>
        <v>177423.5</v>
      </c>
    </row>
    <row r="7" spans="2:6" ht="15" thickBot="1" x14ac:dyDescent="0.35">
      <c r="B7" t="s">
        <v>12</v>
      </c>
      <c r="C7" s="11">
        <f>Summary!AP25+Summary!AQ28</f>
        <v>-151440</v>
      </c>
    </row>
    <row r="8" spans="2:6" ht="15" thickTop="1" x14ac:dyDescent="0.3">
      <c r="B8" s="9" t="s">
        <v>15</v>
      </c>
      <c r="C8" s="10">
        <f>SUM(C6:C7)</f>
        <v>25983.5</v>
      </c>
      <c r="E8" t="s">
        <v>43</v>
      </c>
      <c r="F8" s="6">
        <f>C8-Summary!AQ31</f>
        <v>0</v>
      </c>
    </row>
    <row r="10" spans="2:6" x14ac:dyDescent="0.3">
      <c r="C10" s="5"/>
    </row>
    <row r="11" spans="2:6" x14ac:dyDescent="0.3">
      <c r="B11" t="s">
        <v>46</v>
      </c>
      <c r="C11" s="5"/>
    </row>
    <row r="12" spans="2:6" ht="15" thickBot="1" x14ac:dyDescent="0.35">
      <c r="B12" t="s">
        <v>13</v>
      </c>
      <c r="C12" s="11"/>
    </row>
    <row r="13" spans="2:6" ht="15" thickTop="1" x14ac:dyDescent="0.3">
      <c r="B13" s="9" t="s">
        <v>16</v>
      </c>
      <c r="C13" s="10"/>
    </row>
    <row r="14" spans="2:6" x14ac:dyDescent="0.3">
      <c r="C14" s="5"/>
    </row>
    <row r="15" spans="2:6" x14ac:dyDescent="0.3">
      <c r="C15" s="5"/>
    </row>
    <row r="16" spans="2:6" x14ac:dyDescent="0.3">
      <c r="B16" t="s">
        <v>47</v>
      </c>
      <c r="C16" s="5"/>
    </row>
    <row r="17" spans="2:3" ht="15" thickBot="1" x14ac:dyDescent="0.35">
      <c r="B17" t="s">
        <v>14</v>
      </c>
      <c r="C17" s="11"/>
    </row>
    <row r="18" spans="2:3" ht="15" thickTop="1" x14ac:dyDescent="0.3">
      <c r="B18" s="9" t="s">
        <v>17</v>
      </c>
      <c r="C18" s="10"/>
    </row>
  </sheetData>
  <mergeCells count="1">
    <mergeCell ref="B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Costs</vt:lpstr>
      <vt:lpstr>Forecast</vt:lpstr>
      <vt:lpstr>Summary</vt:lpstr>
      <vt:lpstr>Output</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Mark-a Kelly</dc:creator>
  <cp:lastModifiedBy>Sara Makoni</cp:lastModifiedBy>
  <dcterms:created xsi:type="dcterms:W3CDTF">2021-02-22T19:58:59Z</dcterms:created>
  <dcterms:modified xsi:type="dcterms:W3CDTF">2024-11-19T16:25:53Z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2024-02-29T07:49:32Z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0f91d197-5f77-462a-83a7-da54c6cb1f03</vt:lpwstr>
  </property>
  <property fmtid="{D5CDD505-2E9C-101B-9397-08002B2CF9AE}" pid="8" name="MSIP_Label_1b7f8449-e5d3-4eba-8da7-ffd6ca5bf3e9_ContentBits">
    <vt:lpwstr>0</vt:lpwstr>
  </property>
  <property fmtid="{D5CDD505-2E9C-101B-9397-08002B2CF9AE}" pid="9" name="db.comClassification">
    <vt:lpwstr>External Communication</vt:lpwstr>
  </property>
</Properties>
</file>